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tate Data Center\Projects\Travis\Forecast\Projections\Projections 2023\"/>
    </mc:Choice>
  </mc:AlternateContent>
  <xr:revisionPtr revIDLastSave="0" documentId="13_ncr:1_{39778246-DDF9-4E7A-9866-9461BA0D0F3E}" xr6:coauthVersionLast="47" xr6:coauthVersionMax="47" xr10:uidLastSave="{00000000-0000-0000-0000-000000000000}"/>
  <bookViews>
    <workbookView xWindow="-108" yWindow="-108" windowWidth="23256" windowHeight="12456" xr2:uid="{B8C555A6-5282-4883-B83D-680DF01FDEC3}"/>
  </bookViews>
  <sheets>
    <sheet name="Forecast" sheetId="1" r:id="rId1"/>
    <sheet name="Forecast_Lower" sheetId="3" r:id="rId2"/>
    <sheet name="Forecast_Upp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4" l="1"/>
  <c r="D32" i="4"/>
  <c r="C32" i="4"/>
  <c r="B32" i="4"/>
  <c r="E31" i="4"/>
  <c r="D31" i="4"/>
  <c r="C31" i="4"/>
  <c r="B31" i="4"/>
  <c r="E29" i="4"/>
  <c r="D29" i="4"/>
  <c r="C29" i="4"/>
  <c r="E28" i="4"/>
  <c r="D28" i="4"/>
  <c r="C28" i="4"/>
  <c r="B28" i="4"/>
  <c r="E26" i="4"/>
  <c r="D26" i="4"/>
  <c r="C26" i="4"/>
  <c r="B26" i="4"/>
  <c r="E25" i="4"/>
  <c r="D25" i="4"/>
  <c r="C25" i="4"/>
  <c r="B25" i="4"/>
  <c r="B23" i="4"/>
  <c r="C23" i="4"/>
  <c r="D23" i="4"/>
  <c r="E23" i="4"/>
  <c r="C22" i="4"/>
  <c r="D22" i="4"/>
  <c r="E22" i="4"/>
  <c r="B22" i="4"/>
  <c r="E32" i="3"/>
  <c r="D32" i="3"/>
  <c r="C32" i="3"/>
  <c r="B32" i="3"/>
  <c r="E31" i="3"/>
  <c r="D31" i="3"/>
  <c r="C31" i="3"/>
  <c r="B31" i="3"/>
  <c r="E29" i="3"/>
  <c r="D29" i="3"/>
  <c r="C29" i="3"/>
  <c r="E28" i="3"/>
  <c r="D28" i="3"/>
  <c r="C28" i="3"/>
  <c r="B28" i="3"/>
  <c r="E26" i="3"/>
  <c r="D26" i="3"/>
  <c r="C26" i="3"/>
  <c r="B26" i="3"/>
  <c r="E25" i="3"/>
  <c r="D25" i="3"/>
  <c r="C25" i="3"/>
  <c r="B25" i="3"/>
  <c r="B23" i="3"/>
  <c r="C23" i="3"/>
  <c r="D23" i="3"/>
  <c r="E23" i="3"/>
  <c r="C22" i="3"/>
  <c r="D22" i="3"/>
  <c r="E22" i="3"/>
  <c r="B22" i="3"/>
  <c r="G15" i="4"/>
  <c r="G16" i="4" s="1"/>
  <c r="F15" i="4"/>
  <c r="F16" i="4" s="1"/>
  <c r="H11" i="4"/>
  <c r="G11" i="4"/>
  <c r="G12" i="4" s="1"/>
  <c r="F11" i="4"/>
  <c r="F12" i="4" s="1"/>
  <c r="H10" i="4"/>
  <c r="H9" i="4"/>
  <c r="G7" i="4"/>
  <c r="G8" i="4" s="1"/>
  <c r="F7" i="4"/>
  <c r="F8" i="4" s="1"/>
  <c r="H5" i="4"/>
  <c r="H4" i="4"/>
  <c r="H3" i="4"/>
  <c r="G3" i="4"/>
  <c r="G4" i="4" s="1"/>
  <c r="F3" i="4"/>
  <c r="F4" i="4" s="1"/>
  <c r="L2" i="4"/>
  <c r="K2" i="4"/>
  <c r="J2" i="4"/>
  <c r="I2" i="4"/>
  <c r="G15" i="3"/>
  <c r="G16" i="3" s="1"/>
  <c r="F15" i="3"/>
  <c r="F16" i="3" s="1"/>
  <c r="H11" i="3"/>
  <c r="G11" i="3"/>
  <c r="G12" i="3" s="1"/>
  <c r="F11" i="3"/>
  <c r="F12" i="3" s="1"/>
  <c r="H10" i="3"/>
  <c r="H9" i="3"/>
  <c r="G7" i="3"/>
  <c r="G8" i="3" s="1"/>
  <c r="F7" i="3"/>
  <c r="F8" i="3" s="1"/>
  <c r="H5" i="3"/>
  <c r="H4" i="3"/>
  <c r="H3" i="3"/>
  <c r="G3" i="3"/>
  <c r="G4" i="3" s="1"/>
  <c r="F3" i="3"/>
  <c r="F4" i="3" s="1"/>
  <c r="L2" i="3"/>
  <c r="K2" i="3"/>
  <c r="J2" i="3"/>
  <c r="I2" i="3"/>
  <c r="H11" i="1" l="1"/>
  <c r="F11" i="1"/>
  <c r="F12" i="1" s="1"/>
  <c r="G11" i="1"/>
  <c r="G12" i="1" s="1"/>
  <c r="H10" i="1"/>
  <c r="H9" i="1"/>
  <c r="G7" i="1"/>
  <c r="G8" i="1" s="1"/>
  <c r="F7" i="1"/>
  <c r="F8" i="1" s="1"/>
  <c r="H5" i="1"/>
  <c r="H4" i="1"/>
  <c r="H3" i="1"/>
  <c r="G3" i="1"/>
  <c r="G4" i="1" s="1"/>
  <c r="F3" i="1"/>
  <c r="F4" i="1" s="1"/>
  <c r="L2" i="1"/>
  <c r="K2" i="1"/>
  <c r="J2" i="1"/>
  <c r="I2" i="1"/>
  <c r="G15" i="1" l="1"/>
  <c r="G16" i="1" s="1"/>
  <c r="F15" i="1"/>
  <c r="F16" i="1" s="1"/>
</calcChain>
</file>

<file path=xl/sharedStrings.xml><?xml version="1.0" encoding="utf-8"?>
<sst xmlns="http://schemas.openxmlformats.org/spreadsheetml/2006/main" count="177" uniqueCount="26">
  <si>
    <t>State Data Center Forecast Summary</t>
  </si>
  <si>
    <t>20 to 30</t>
  </si>
  <si>
    <t>25 to 35</t>
  </si>
  <si>
    <t>State Data Center Forecast DME Summary</t>
  </si>
  <si>
    <t>Total Population</t>
  </si>
  <si>
    <t>Average Annual Change</t>
  </si>
  <si>
    <t>-</t>
  </si>
  <si>
    <t>Average Percent Change</t>
  </si>
  <si>
    <t>5-Year Change</t>
  </si>
  <si>
    <t>0-17 Population</t>
  </si>
  <si>
    <t>5-Year Percent Change</t>
  </si>
  <si>
    <t>25-44 Population</t>
  </si>
  <si>
    <t>65+ Population</t>
  </si>
  <si>
    <t>0-2 Population</t>
  </si>
  <si>
    <t>Components of Change</t>
  </si>
  <si>
    <t>3-10 Population</t>
  </si>
  <si>
    <t>Deaths</t>
  </si>
  <si>
    <t>Death Rate*</t>
  </si>
  <si>
    <t>Births</t>
  </si>
  <si>
    <t>Fertility Rate**</t>
  </si>
  <si>
    <t>11-13 Population</t>
  </si>
  <si>
    <t>Natural Increase</t>
  </si>
  <si>
    <t>Net Migration</t>
  </si>
  <si>
    <t>Migration Rate**</t>
  </si>
  <si>
    <t>14-17 Population</t>
  </si>
  <si>
    <t>* Per 100,000 population, **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</si>
</sst>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/>
    <xf numFmtId="49" fontId="2" fillId="0" borderId="0" xfId="0" applyNumberFormat="1" applyFont="1"/>
    <xf numFmtId="3" fontId="7" fillId="0" borderId="4" xfId="0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8CA37-EE4E-413A-8626-BE1E9DEA1896}">
  <dimension ref="A1:L37"/>
  <sheetViews>
    <sheetView tabSelected="1" workbookViewId="0">
      <selection sqref="A1:E1"/>
    </sheetView>
  </sheetViews>
  <sheetFormatPr defaultRowHeight="14.4" x14ac:dyDescent="0.3"/>
  <cols>
    <col min="1" max="1" width="35" bestFit="1" customWidth="1"/>
    <col min="8" max="8" width="20.88671875" bestFit="1" customWidth="1"/>
  </cols>
  <sheetData>
    <row r="1" spans="1:12" x14ac:dyDescent="0.3">
      <c r="A1" s="30" t="s">
        <v>0</v>
      </c>
      <c r="B1" s="30"/>
      <c r="C1" s="30"/>
      <c r="D1" s="30"/>
      <c r="E1" s="30"/>
      <c r="F1" s="17" t="s">
        <v>1</v>
      </c>
      <c r="G1" s="17" t="s">
        <v>2</v>
      </c>
      <c r="H1" s="30" t="s">
        <v>3</v>
      </c>
      <c r="I1" s="30"/>
      <c r="J1" s="30"/>
      <c r="K1" s="30"/>
      <c r="L1" s="30"/>
    </row>
    <row r="2" spans="1:12" x14ac:dyDescent="0.3">
      <c r="A2" s="1"/>
      <c r="B2" s="7">
        <v>2020</v>
      </c>
      <c r="C2" s="7">
        <v>2025</v>
      </c>
      <c r="D2" s="7">
        <v>2030</v>
      </c>
      <c r="E2" s="7">
        <v>2035</v>
      </c>
      <c r="F2" s="17"/>
      <c r="G2" s="17"/>
      <c r="H2" s="1"/>
      <c r="I2" s="7">
        <f t="shared" ref="I2:L2" si="0">B2</f>
        <v>2020</v>
      </c>
      <c r="J2" s="7">
        <f t="shared" si="0"/>
        <v>2025</v>
      </c>
      <c r="K2" s="7">
        <f t="shared" si="0"/>
        <v>2030</v>
      </c>
      <c r="L2" s="7">
        <f t="shared" si="0"/>
        <v>2035</v>
      </c>
    </row>
    <row r="3" spans="1:12" x14ac:dyDescent="0.3">
      <c r="A3" s="2" t="s">
        <v>4</v>
      </c>
      <c r="B3" s="8">
        <v>670868</v>
      </c>
      <c r="C3" s="8">
        <v>697758</v>
      </c>
      <c r="D3" s="8">
        <v>728769</v>
      </c>
      <c r="E3" s="8">
        <v>757359</v>
      </c>
      <c r="F3" s="18">
        <f>D3-B3</f>
        <v>57901</v>
      </c>
      <c r="G3" s="18">
        <f>E3-C3</f>
        <v>59601</v>
      </c>
      <c r="H3" s="21" t="str">
        <f>A3</f>
        <v>Total Population</v>
      </c>
      <c r="I3" s="13">
        <v>670868</v>
      </c>
      <c r="J3" s="13">
        <v>697758</v>
      </c>
      <c r="K3" s="13">
        <v>728769</v>
      </c>
      <c r="L3" s="13">
        <v>757359</v>
      </c>
    </row>
    <row r="4" spans="1:12" x14ac:dyDescent="0.3">
      <c r="A4" s="3" t="s">
        <v>5</v>
      </c>
      <c r="B4" s="9" t="s">
        <v>6</v>
      </c>
      <c r="C4" s="9">
        <v>5378</v>
      </c>
      <c r="D4" s="9">
        <v>6202.2</v>
      </c>
      <c r="E4" s="9">
        <v>5718</v>
      </c>
      <c r="F4" s="19">
        <f>F3/B3</f>
        <v>8.6307589570526547E-2</v>
      </c>
      <c r="G4" s="19">
        <f>G3/C3</f>
        <v>8.5417866939540649E-2</v>
      </c>
      <c r="H4" s="22" t="str">
        <f>A4</f>
        <v>Average Annual Change</v>
      </c>
      <c r="I4" s="27">
        <v>-1229</v>
      </c>
      <c r="J4" s="27">
        <v>5378</v>
      </c>
      <c r="K4" s="27">
        <v>6202.2</v>
      </c>
      <c r="L4" s="27">
        <v>5718</v>
      </c>
    </row>
    <row r="5" spans="1:12" x14ac:dyDescent="0.3">
      <c r="A5" s="3" t="s">
        <v>7</v>
      </c>
      <c r="B5" s="9" t="s">
        <v>6</v>
      </c>
      <c r="C5" s="15">
        <v>8.0164801421442073E-3</v>
      </c>
      <c r="D5" s="15">
        <v>8.8887551271357688E-3</v>
      </c>
      <c r="E5" s="15">
        <v>7.8461076143469324E-3</v>
      </c>
      <c r="F5" s="17"/>
      <c r="G5" s="17"/>
      <c r="H5" s="23" t="str">
        <f>A5</f>
        <v>Average Percent Change</v>
      </c>
      <c r="I5" s="28">
        <v>-1.831955019467317E-3</v>
      </c>
      <c r="J5" s="28">
        <v>8.0164801421442073E-3</v>
      </c>
      <c r="K5" s="28">
        <v>8.8887551271357688E-3</v>
      </c>
      <c r="L5" s="28">
        <v>7.8461076143469324E-3</v>
      </c>
    </row>
    <row r="6" spans="1:12" x14ac:dyDescent="0.3">
      <c r="A6" s="3"/>
      <c r="B6" s="10"/>
      <c r="C6" s="16"/>
      <c r="D6" s="16"/>
      <c r="E6" s="16"/>
      <c r="F6" s="17"/>
      <c r="G6" s="17"/>
      <c r="H6" s="22" t="s">
        <v>8</v>
      </c>
      <c r="I6" s="27">
        <v>-6146</v>
      </c>
      <c r="J6" s="27">
        <v>26890</v>
      </c>
      <c r="K6" s="27">
        <v>31011</v>
      </c>
      <c r="L6" s="27">
        <v>28590</v>
      </c>
    </row>
    <row r="7" spans="1:12" x14ac:dyDescent="0.3">
      <c r="A7" s="2" t="s">
        <v>9</v>
      </c>
      <c r="B7" s="8">
        <v>125248</v>
      </c>
      <c r="C7" s="8">
        <v>128459</v>
      </c>
      <c r="D7" s="8">
        <v>130828</v>
      </c>
      <c r="E7" s="8">
        <v>132930</v>
      </c>
      <c r="F7" s="18">
        <f>D7-B7</f>
        <v>5580</v>
      </c>
      <c r="G7" s="18">
        <f>E7-C7</f>
        <v>4471</v>
      </c>
      <c r="H7" s="23" t="s">
        <v>10</v>
      </c>
      <c r="I7" s="28">
        <v>-9.1612657035363143E-3</v>
      </c>
      <c r="J7" s="28">
        <v>4.0082400710721035E-2</v>
      </c>
      <c r="K7" s="28">
        <v>4.4443775635678848E-2</v>
      </c>
      <c r="L7" s="28">
        <v>3.9230538071734662E-2</v>
      </c>
    </row>
    <row r="8" spans="1:12" x14ac:dyDescent="0.3">
      <c r="A8" s="3" t="s">
        <v>5</v>
      </c>
      <c r="B8" s="9" t="s">
        <v>6</v>
      </c>
      <c r="C8" s="9">
        <v>642.20000000000005</v>
      </c>
      <c r="D8" s="9">
        <v>473.8</v>
      </c>
      <c r="E8" s="9">
        <v>420.4</v>
      </c>
      <c r="F8" s="19">
        <f>F7/B7</f>
        <v>4.4551609606540622E-2</v>
      </c>
      <c r="G8" s="19">
        <f>G7/C7</f>
        <v>3.4804879377855973E-2</v>
      </c>
      <c r="H8" s="3"/>
      <c r="I8" s="10"/>
      <c r="J8" s="16"/>
      <c r="K8" s="16"/>
      <c r="L8" s="16"/>
    </row>
    <row r="9" spans="1:12" x14ac:dyDescent="0.3">
      <c r="A9" s="3" t="s">
        <v>7</v>
      </c>
      <c r="B9" s="9" t="s">
        <v>6</v>
      </c>
      <c r="C9" s="15">
        <v>5.1274271844660201E-3</v>
      </c>
      <c r="D9" s="15">
        <v>3.6883363563471614E-3</v>
      </c>
      <c r="E9" s="15">
        <v>3.2133793989054327E-3</v>
      </c>
      <c r="F9" s="17"/>
      <c r="G9" s="17"/>
      <c r="H9" s="21" t="str">
        <f t="shared" ref="H9:H11" si="1">A7</f>
        <v>0-17 Population</v>
      </c>
      <c r="I9" s="13">
        <v>125248</v>
      </c>
      <c r="J9" s="13">
        <v>128459</v>
      </c>
      <c r="K9" s="13">
        <v>130828</v>
      </c>
      <c r="L9" s="13">
        <v>132930</v>
      </c>
    </row>
    <row r="10" spans="1:12" x14ac:dyDescent="0.3">
      <c r="A10" s="3"/>
      <c r="B10" s="9"/>
      <c r="C10" s="15"/>
      <c r="D10" s="15"/>
      <c r="E10" s="15"/>
      <c r="F10" s="17"/>
      <c r="G10" s="17"/>
      <c r="H10" s="22" t="str">
        <f t="shared" si="1"/>
        <v>Average Annual Change</v>
      </c>
      <c r="I10" s="27">
        <v>1214.2</v>
      </c>
      <c r="J10" s="27">
        <v>642.20000000000005</v>
      </c>
      <c r="K10" s="27">
        <v>473.8</v>
      </c>
      <c r="L10" s="27">
        <v>420.4</v>
      </c>
    </row>
    <row r="11" spans="1:12" x14ac:dyDescent="0.3">
      <c r="A11" s="2" t="s">
        <v>11</v>
      </c>
      <c r="B11" s="8">
        <v>265533</v>
      </c>
      <c r="C11" s="8">
        <v>272286</v>
      </c>
      <c r="D11" s="8">
        <v>293843</v>
      </c>
      <c r="E11" s="8">
        <v>307298</v>
      </c>
      <c r="F11" s="18">
        <f>D11-B11</f>
        <v>28310</v>
      </c>
      <c r="G11" s="18">
        <f>E11-C11</f>
        <v>35012</v>
      </c>
      <c r="H11" s="23" t="str">
        <f t="shared" si="1"/>
        <v>Average Percent Change</v>
      </c>
      <c r="I11" s="28">
        <v>9.6943663771078183E-3</v>
      </c>
      <c r="J11" s="28">
        <v>5.1274271844660201E-3</v>
      </c>
      <c r="K11" s="28">
        <v>3.6883363563471614E-3</v>
      </c>
      <c r="L11" s="28">
        <v>3.2133793989054327E-3</v>
      </c>
    </row>
    <row r="12" spans="1:12" x14ac:dyDescent="0.3">
      <c r="A12" s="3" t="s">
        <v>5</v>
      </c>
      <c r="B12" s="9" t="s">
        <v>6</v>
      </c>
      <c r="C12" s="9">
        <v>1350.6</v>
      </c>
      <c r="D12" s="9">
        <v>4311.3999999999996</v>
      </c>
      <c r="E12" s="9">
        <v>2691</v>
      </c>
      <c r="F12" s="19">
        <f>F11/B11</f>
        <v>0.10661575020807207</v>
      </c>
      <c r="G12" s="19">
        <f>G11/C11</f>
        <v>0.12858538448543075</v>
      </c>
      <c r="H12" s="22" t="s">
        <v>8</v>
      </c>
      <c r="I12" s="27">
        <v>6071</v>
      </c>
      <c r="J12" s="27">
        <v>3211</v>
      </c>
      <c r="K12" s="27">
        <v>2369</v>
      </c>
      <c r="L12" s="27">
        <v>2102</v>
      </c>
    </row>
    <row r="13" spans="1:12" x14ac:dyDescent="0.3">
      <c r="A13" s="3" t="s">
        <v>7</v>
      </c>
      <c r="B13" s="9" t="s">
        <v>6</v>
      </c>
      <c r="C13" s="15">
        <v>5.0863734451085168E-3</v>
      </c>
      <c r="D13" s="15">
        <v>1.5834086218167662E-2</v>
      </c>
      <c r="E13" s="15">
        <v>9.1579516952930654E-3</v>
      </c>
      <c r="F13" s="17"/>
      <c r="G13" s="17"/>
      <c r="H13" s="23" t="s">
        <v>10</v>
      </c>
      <c r="I13" s="28">
        <v>4.8471831885539093E-2</v>
      </c>
      <c r="J13" s="28">
        <v>2.5637135922330096E-2</v>
      </c>
      <c r="K13" s="28">
        <v>1.8441681781735806E-2</v>
      </c>
      <c r="L13" s="28">
        <v>1.6066896994527166E-2</v>
      </c>
    </row>
    <row r="14" spans="1:12" x14ac:dyDescent="0.3">
      <c r="A14" s="3"/>
      <c r="B14" s="9"/>
      <c r="C14" s="15"/>
      <c r="D14" s="15"/>
      <c r="E14" s="15"/>
      <c r="F14" s="17"/>
      <c r="G14" s="17"/>
      <c r="H14" s="3"/>
      <c r="I14" s="9"/>
      <c r="J14" s="15"/>
      <c r="K14" s="15"/>
      <c r="L14" s="15"/>
    </row>
    <row r="15" spans="1:12" x14ac:dyDescent="0.3">
      <c r="A15" s="2" t="s">
        <v>12</v>
      </c>
      <c r="B15" s="8">
        <v>84565</v>
      </c>
      <c r="C15" s="8">
        <v>92142</v>
      </c>
      <c r="D15" s="8">
        <v>97593</v>
      </c>
      <c r="E15" s="8">
        <v>101140</v>
      </c>
      <c r="F15" s="18">
        <f>D15-B15</f>
        <v>13028</v>
      </c>
      <c r="G15" s="18">
        <f>E15-C15</f>
        <v>8998</v>
      </c>
      <c r="H15" s="21" t="s">
        <v>13</v>
      </c>
      <c r="I15" s="13">
        <v>25612</v>
      </c>
      <c r="J15" s="13">
        <v>23703</v>
      </c>
      <c r="K15" s="13">
        <v>24228</v>
      </c>
      <c r="L15" s="13">
        <v>24089</v>
      </c>
    </row>
    <row r="16" spans="1:12" x14ac:dyDescent="0.3">
      <c r="A16" s="3" t="s">
        <v>5</v>
      </c>
      <c r="B16" s="11" t="s">
        <v>6</v>
      </c>
      <c r="C16" s="9">
        <v>7577</v>
      </c>
      <c r="D16" s="9">
        <v>5451</v>
      </c>
      <c r="E16" s="9">
        <v>3547</v>
      </c>
      <c r="F16" s="19">
        <f>F15/B15</f>
        <v>0.15405900786377344</v>
      </c>
      <c r="G16" s="19">
        <f>G15/C15</f>
        <v>9.7653621584076755E-2</v>
      </c>
      <c r="H16" s="22" t="s">
        <v>5</v>
      </c>
      <c r="I16" s="27">
        <v>-390.2</v>
      </c>
      <c r="J16" s="27">
        <v>-381.8</v>
      </c>
      <c r="K16" s="27">
        <v>105</v>
      </c>
      <c r="L16" s="27">
        <v>-27.8</v>
      </c>
    </row>
    <row r="17" spans="1:12" x14ac:dyDescent="0.3">
      <c r="A17" s="3" t="s">
        <v>7</v>
      </c>
      <c r="B17" s="11" t="s">
        <v>6</v>
      </c>
      <c r="C17" s="15">
        <v>8.9599716194643172E-2</v>
      </c>
      <c r="D17" s="15">
        <v>5.9158689848277657E-2</v>
      </c>
      <c r="E17" s="15">
        <v>3.6344819812896417E-2</v>
      </c>
      <c r="F17" s="20"/>
      <c r="G17" s="20"/>
      <c r="H17" s="23" t="s">
        <v>7</v>
      </c>
      <c r="I17" s="28">
        <v>-1.5235046072153677E-2</v>
      </c>
      <c r="J17" s="28">
        <v>-1.490707480868343E-2</v>
      </c>
      <c r="K17" s="28">
        <v>4.4298190102518668E-3</v>
      </c>
      <c r="L17" s="28">
        <v>-1.1474327224698696E-3</v>
      </c>
    </row>
    <row r="18" spans="1:12" x14ac:dyDescent="0.3">
      <c r="B18" s="12"/>
      <c r="C18" s="12"/>
      <c r="D18" s="12"/>
      <c r="E18" s="12"/>
      <c r="F18" s="20"/>
      <c r="G18" s="20"/>
      <c r="H18" s="22" t="s">
        <v>8</v>
      </c>
      <c r="I18" s="27">
        <v>-1951</v>
      </c>
      <c r="J18" s="27">
        <v>-1909</v>
      </c>
      <c r="K18" s="27">
        <v>525</v>
      </c>
      <c r="L18" s="27">
        <v>-139</v>
      </c>
    </row>
    <row r="19" spans="1:12" x14ac:dyDescent="0.3">
      <c r="B19" s="12"/>
      <c r="C19" s="12"/>
      <c r="D19" s="12"/>
      <c r="E19" s="12"/>
      <c r="H19" s="23" t="s">
        <v>10</v>
      </c>
      <c r="I19" s="28">
        <v>-7.6175230360768384E-2</v>
      </c>
      <c r="J19" s="28">
        <v>-7.4535374043417146E-2</v>
      </c>
      <c r="K19" s="28">
        <v>2.2149095051259334E-2</v>
      </c>
      <c r="L19" s="28">
        <v>-5.7371636123493474E-3</v>
      </c>
    </row>
    <row r="20" spans="1:12" x14ac:dyDescent="0.3">
      <c r="A20" s="30" t="s">
        <v>14</v>
      </c>
      <c r="B20" s="30"/>
      <c r="C20" s="30"/>
      <c r="D20" s="30"/>
      <c r="E20" s="30"/>
      <c r="H20" s="24"/>
      <c r="I20" s="9"/>
      <c r="J20" s="15"/>
      <c r="K20" s="15"/>
      <c r="L20" s="15"/>
    </row>
    <row r="21" spans="1:12" x14ac:dyDescent="0.3">
      <c r="A21" s="4"/>
      <c r="B21" s="7">
        <v>2020</v>
      </c>
      <c r="C21" s="7">
        <v>2025</v>
      </c>
      <c r="D21" s="7">
        <v>2030</v>
      </c>
      <c r="E21" s="7">
        <v>2035</v>
      </c>
      <c r="H21" s="21" t="s">
        <v>15</v>
      </c>
      <c r="I21" s="13">
        <v>60585</v>
      </c>
      <c r="J21" s="13">
        <v>62291</v>
      </c>
      <c r="K21" s="13">
        <v>61640</v>
      </c>
      <c r="L21" s="13">
        <v>62438</v>
      </c>
    </row>
    <row r="22" spans="1:12" x14ac:dyDescent="0.3">
      <c r="A22" s="5" t="s">
        <v>16</v>
      </c>
      <c r="B22" s="13">
        <v>6201</v>
      </c>
      <c r="C22" s="13">
        <v>5280</v>
      </c>
      <c r="D22" s="13">
        <v>5283</v>
      </c>
      <c r="E22" s="13">
        <v>5258</v>
      </c>
      <c r="H22" s="22" t="s">
        <v>5</v>
      </c>
      <c r="I22" s="27">
        <v>1130.5999999999999</v>
      </c>
      <c r="J22" s="27">
        <v>341.2</v>
      </c>
      <c r="K22" s="27">
        <v>-130.19999999999999</v>
      </c>
      <c r="L22" s="27">
        <v>159.6</v>
      </c>
    </row>
    <row r="23" spans="1:12" x14ac:dyDescent="0.3">
      <c r="A23" t="s">
        <v>17</v>
      </c>
      <c r="B23" s="14">
        <v>924.32490445214262</v>
      </c>
      <c r="C23" s="14">
        <v>756.7093462203228</v>
      </c>
      <c r="D23" s="14">
        <v>724.92106552281996</v>
      </c>
      <c r="E23" s="14">
        <v>724.92106552281996</v>
      </c>
      <c r="H23" s="23" t="s">
        <v>7</v>
      </c>
      <c r="I23" s="28">
        <v>1.8661384831228849E-2</v>
      </c>
      <c r="J23" s="28">
        <v>5.6317570355698607E-3</v>
      </c>
      <c r="K23" s="28">
        <v>-2.0901895940023435E-3</v>
      </c>
      <c r="L23" s="28">
        <v>2.5892277741726153E-3</v>
      </c>
    </row>
    <row r="24" spans="1:12" x14ac:dyDescent="0.3">
      <c r="B24" s="12"/>
      <c r="C24" s="12"/>
      <c r="D24" s="12"/>
      <c r="E24" s="12"/>
      <c r="H24" s="22" t="s">
        <v>8</v>
      </c>
      <c r="I24" s="27">
        <v>5653</v>
      </c>
      <c r="J24" s="27">
        <v>1706</v>
      </c>
      <c r="K24" s="27">
        <v>-651</v>
      </c>
      <c r="L24" s="27">
        <v>798</v>
      </c>
    </row>
    <row r="25" spans="1:12" x14ac:dyDescent="0.3">
      <c r="A25" s="5" t="s">
        <v>18</v>
      </c>
      <c r="B25" s="13">
        <v>8861</v>
      </c>
      <c r="C25" s="13">
        <v>7948</v>
      </c>
      <c r="D25" s="13">
        <v>8172</v>
      </c>
      <c r="E25" s="13">
        <v>8085</v>
      </c>
      <c r="H25" s="23" t="s">
        <v>10</v>
      </c>
      <c r="I25" s="28">
        <v>9.3306924156144264E-2</v>
      </c>
      <c r="J25" s="28">
        <v>2.8158785177849303E-2</v>
      </c>
      <c r="K25" s="28">
        <v>-1.0450947970011719E-2</v>
      </c>
      <c r="L25" s="28">
        <v>1.2946138870863075E-2</v>
      </c>
    </row>
    <row r="26" spans="1:12" x14ac:dyDescent="0.3">
      <c r="A26" t="s">
        <v>19</v>
      </c>
      <c r="B26" s="14">
        <v>38.621970195572487</v>
      </c>
      <c r="C26" s="14">
        <v>33.459627852151215</v>
      </c>
      <c r="D26" s="14">
        <v>32.294651149005112</v>
      </c>
      <c r="E26" s="14">
        <v>30.598921373829121</v>
      </c>
      <c r="H26" s="25"/>
      <c r="I26" s="12"/>
      <c r="J26" s="12"/>
      <c r="K26" s="12"/>
      <c r="L26" s="12"/>
    </row>
    <row r="27" spans="1:12" x14ac:dyDescent="0.3">
      <c r="B27" s="12"/>
      <c r="C27" s="12"/>
      <c r="D27" s="12"/>
      <c r="E27" s="12"/>
      <c r="H27" s="21" t="s">
        <v>20</v>
      </c>
      <c r="I27" s="13">
        <v>18287</v>
      </c>
      <c r="J27" s="13">
        <v>20736</v>
      </c>
      <c r="K27" s="13">
        <v>22211</v>
      </c>
      <c r="L27" s="13">
        <v>21495</v>
      </c>
    </row>
    <row r="28" spans="1:12" x14ac:dyDescent="0.3">
      <c r="A28" s="5" t="s">
        <v>21</v>
      </c>
      <c r="B28" s="13">
        <v>2660</v>
      </c>
      <c r="C28" s="13">
        <v>2668</v>
      </c>
      <c r="D28" s="13">
        <v>2889</v>
      </c>
      <c r="E28" s="13">
        <v>2827</v>
      </c>
      <c r="H28" s="22" t="s">
        <v>5</v>
      </c>
      <c r="I28" s="27">
        <v>533.6</v>
      </c>
      <c r="J28" s="27">
        <v>489.8</v>
      </c>
      <c r="K28" s="27">
        <v>295</v>
      </c>
      <c r="L28" s="27">
        <v>-143.19999999999999</v>
      </c>
    </row>
    <row r="29" spans="1:12" x14ac:dyDescent="0.3">
      <c r="A29" t="s">
        <v>5</v>
      </c>
      <c r="B29" s="14" t="s">
        <v>6</v>
      </c>
      <c r="C29" s="14">
        <v>1.6</v>
      </c>
      <c r="D29" s="14">
        <v>44.2</v>
      </c>
      <c r="E29" s="14">
        <v>-12.4</v>
      </c>
      <c r="H29" s="23" t="s">
        <v>7</v>
      </c>
      <c r="I29" s="28">
        <v>2.9179198337616889E-2</v>
      </c>
      <c r="J29" s="28">
        <v>2.6784054246185816E-2</v>
      </c>
      <c r="K29" s="28">
        <v>1.4226466049382717E-2</v>
      </c>
      <c r="L29" s="28">
        <v>-6.4472558642114262E-3</v>
      </c>
    </row>
    <row r="30" spans="1:12" x14ac:dyDescent="0.3">
      <c r="B30" s="12"/>
      <c r="C30" s="12"/>
      <c r="D30" s="12"/>
      <c r="E30" s="12"/>
      <c r="H30" s="22" t="s">
        <v>8</v>
      </c>
      <c r="I30" s="27">
        <v>2668</v>
      </c>
      <c r="J30" s="27">
        <v>2449</v>
      </c>
      <c r="K30" s="27">
        <v>1475</v>
      </c>
      <c r="L30" s="27">
        <v>-716</v>
      </c>
    </row>
    <row r="31" spans="1:12" x14ac:dyDescent="0.3">
      <c r="A31" s="5" t="s">
        <v>22</v>
      </c>
      <c r="B31" s="13">
        <v>1485</v>
      </c>
      <c r="C31" s="13">
        <v>3357</v>
      </c>
      <c r="D31" s="13">
        <v>4111</v>
      </c>
      <c r="E31" s="13">
        <v>2773</v>
      </c>
      <c r="H31" s="23" t="s">
        <v>10</v>
      </c>
      <c r="I31" s="28">
        <v>0.14589599168808443</v>
      </c>
      <c r="J31" s="28">
        <v>0.13392027123092909</v>
      </c>
      <c r="K31" s="28">
        <v>7.113233024691358E-2</v>
      </c>
      <c r="L31" s="28">
        <v>-3.2236279321057132E-2</v>
      </c>
    </row>
    <row r="32" spans="1:12" x14ac:dyDescent="0.3">
      <c r="A32" t="s">
        <v>23</v>
      </c>
      <c r="B32" s="14">
        <v>2.2135502065980193</v>
      </c>
      <c r="C32" s="14">
        <v>4.8111236273894384</v>
      </c>
      <c r="D32" s="14">
        <v>5.6410193079014066</v>
      </c>
      <c r="E32" s="14">
        <v>5.6410193079014066</v>
      </c>
      <c r="H32" s="26"/>
      <c r="I32" s="8"/>
      <c r="J32" s="8"/>
      <c r="K32" s="8"/>
      <c r="L32" s="8"/>
    </row>
    <row r="33" spans="1:12" x14ac:dyDescent="0.3">
      <c r="B33" s="12"/>
      <c r="C33" s="12"/>
      <c r="D33" s="12"/>
      <c r="E33" s="12"/>
      <c r="H33" s="21" t="s">
        <v>24</v>
      </c>
      <c r="I33" s="13">
        <v>20764</v>
      </c>
      <c r="J33" s="13">
        <v>21729</v>
      </c>
      <c r="K33" s="13">
        <v>22749</v>
      </c>
      <c r="L33" s="13">
        <v>24908</v>
      </c>
    </row>
    <row r="34" spans="1:12" x14ac:dyDescent="0.3">
      <c r="A34" s="6" t="s">
        <v>25</v>
      </c>
      <c r="B34" s="12"/>
      <c r="C34" s="12"/>
      <c r="D34" s="12"/>
      <c r="E34" s="12"/>
      <c r="H34" s="22" t="s">
        <v>5</v>
      </c>
      <c r="I34" s="27">
        <v>-59.8</v>
      </c>
      <c r="J34" s="27">
        <v>193</v>
      </c>
      <c r="K34" s="27">
        <v>204</v>
      </c>
      <c r="L34" s="27">
        <v>431.8</v>
      </c>
    </row>
    <row r="35" spans="1:12" x14ac:dyDescent="0.3">
      <c r="B35" s="12"/>
      <c r="C35" s="12"/>
      <c r="D35" s="12"/>
      <c r="E35" s="12"/>
      <c r="H35" s="23" t="s">
        <v>7</v>
      </c>
      <c r="I35" s="28">
        <v>-2.8799845887112307E-3</v>
      </c>
      <c r="J35" s="28">
        <v>9.2949335388171836E-3</v>
      </c>
      <c r="K35" s="28">
        <v>9.3883749827419569E-3</v>
      </c>
      <c r="L35" s="28">
        <v>1.8981054112268671E-2</v>
      </c>
    </row>
    <row r="36" spans="1:12" x14ac:dyDescent="0.3">
      <c r="B36" s="12"/>
      <c r="C36" s="12"/>
      <c r="D36" s="12"/>
      <c r="E36" s="12"/>
      <c r="H36" s="22" t="s">
        <v>8</v>
      </c>
      <c r="I36" s="27">
        <v>-299</v>
      </c>
      <c r="J36" s="27">
        <v>965</v>
      </c>
      <c r="K36" s="27">
        <v>1020</v>
      </c>
      <c r="L36" s="27">
        <v>2159</v>
      </c>
    </row>
    <row r="37" spans="1:12" x14ac:dyDescent="0.3">
      <c r="B37" s="12"/>
      <c r="C37" s="12"/>
      <c r="D37" s="12"/>
      <c r="E37" s="12"/>
      <c r="H37" s="23" t="s">
        <v>10</v>
      </c>
      <c r="I37" s="28">
        <v>-1.4399922943556154E-2</v>
      </c>
      <c r="J37" s="28">
        <v>4.6474667694085918E-2</v>
      </c>
      <c r="K37" s="28">
        <v>4.694187491370979E-2</v>
      </c>
      <c r="L37" s="28">
        <v>9.4905270561343361E-2</v>
      </c>
    </row>
  </sheetData>
  <mergeCells count="3">
    <mergeCell ref="A1:E1"/>
    <mergeCell ref="H1:L1"/>
    <mergeCell ref="A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0B77C-BE97-43CE-B7A2-680162BC2F38}">
  <dimension ref="A1:L37"/>
  <sheetViews>
    <sheetView workbookViewId="0">
      <selection sqref="A1:E1"/>
    </sheetView>
  </sheetViews>
  <sheetFormatPr defaultRowHeight="14.4" x14ac:dyDescent="0.3"/>
  <cols>
    <col min="1" max="1" width="35" bestFit="1" customWidth="1"/>
    <col min="8" max="8" width="20.88671875" bestFit="1" customWidth="1"/>
  </cols>
  <sheetData>
    <row r="1" spans="1:12" x14ac:dyDescent="0.3">
      <c r="A1" s="30" t="s">
        <v>0</v>
      </c>
      <c r="B1" s="30"/>
      <c r="C1" s="30"/>
      <c r="D1" s="30"/>
      <c r="E1" s="30"/>
      <c r="F1" s="17" t="s">
        <v>1</v>
      </c>
      <c r="G1" s="17" t="s">
        <v>2</v>
      </c>
      <c r="H1" s="30" t="s">
        <v>3</v>
      </c>
      <c r="I1" s="30"/>
      <c r="J1" s="30"/>
      <c r="K1" s="30"/>
      <c r="L1" s="30"/>
    </row>
    <row r="2" spans="1:12" x14ac:dyDescent="0.3">
      <c r="A2" s="1"/>
      <c r="B2" s="7">
        <v>2020</v>
      </c>
      <c r="C2" s="7">
        <v>2025</v>
      </c>
      <c r="D2" s="7">
        <v>2030</v>
      </c>
      <c r="E2" s="7">
        <v>2035</v>
      </c>
      <c r="F2" s="17"/>
      <c r="G2" s="17"/>
      <c r="H2" s="1"/>
      <c r="I2" s="7">
        <f t="shared" ref="I2:L2" si="0">B2</f>
        <v>2020</v>
      </c>
      <c r="J2" s="7">
        <f t="shared" si="0"/>
        <v>2025</v>
      </c>
      <c r="K2" s="7">
        <f t="shared" si="0"/>
        <v>2030</v>
      </c>
      <c r="L2" s="7">
        <f t="shared" si="0"/>
        <v>2035</v>
      </c>
    </row>
    <row r="3" spans="1:12" x14ac:dyDescent="0.3">
      <c r="A3" s="2" t="s">
        <v>4</v>
      </c>
      <c r="B3" s="8">
        <v>670868</v>
      </c>
      <c r="C3" s="8">
        <v>662866</v>
      </c>
      <c r="D3" s="8">
        <v>692331</v>
      </c>
      <c r="E3" s="8">
        <v>719495</v>
      </c>
      <c r="F3" s="18">
        <f>D3-B3</f>
        <v>21463</v>
      </c>
      <c r="G3" s="18">
        <f>E3-C3</f>
        <v>56629</v>
      </c>
      <c r="H3" s="21" t="str">
        <f>A3</f>
        <v>Total Population</v>
      </c>
      <c r="I3" s="13">
        <v>670868</v>
      </c>
      <c r="J3" s="13">
        <v>662866</v>
      </c>
      <c r="K3" s="13">
        <v>692331</v>
      </c>
      <c r="L3" s="13">
        <v>719495</v>
      </c>
    </row>
    <row r="4" spans="1:12" x14ac:dyDescent="0.3">
      <c r="A4" s="3" t="s">
        <v>5</v>
      </c>
      <c r="B4" s="9" t="s">
        <v>6</v>
      </c>
      <c r="C4" s="9">
        <v>-1600.4</v>
      </c>
      <c r="D4" s="9">
        <v>5893</v>
      </c>
      <c r="E4" s="9">
        <v>5432.8</v>
      </c>
      <c r="F4" s="19">
        <f>F3/B3</f>
        <v>3.1992880864790095E-2</v>
      </c>
      <c r="G4" s="19">
        <f>G3/C3</f>
        <v>8.5430539505722117E-2</v>
      </c>
      <c r="H4" s="22" t="str">
        <f>A4</f>
        <v>Average Annual Change</v>
      </c>
      <c r="I4" s="27">
        <v>-7938</v>
      </c>
      <c r="J4" s="27">
        <v>-1600.4</v>
      </c>
      <c r="K4" s="27">
        <v>5893</v>
      </c>
      <c r="L4" s="27">
        <v>5432.8</v>
      </c>
    </row>
    <row r="5" spans="1:12" x14ac:dyDescent="0.3">
      <c r="A5" s="3" t="s">
        <v>7</v>
      </c>
      <c r="B5" s="9" t="s">
        <v>6</v>
      </c>
      <c r="C5" s="15">
        <v>-2.3855661620467814E-3</v>
      </c>
      <c r="D5" s="15">
        <v>8.8901829329004652E-3</v>
      </c>
      <c r="E5" s="15">
        <v>7.8471135916201931E-3</v>
      </c>
      <c r="F5" s="17"/>
      <c r="G5" s="17"/>
      <c r="H5" s="23" t="str">
        <f>A5</f>
        <v>Average Percent Change</v>
      </c>
      <c r="I5" s="28">
        <v>-1.183243201345123E-2</v>
      </c>
      <c r="J5" s="28">
        <v>-2.3855661620467814E-3</v>
      </c>
      <c r="K5" s="28">
        <v>8.8901829329004652E-3</v>
      </c>
      <c r="L5" s="28">
        <v>7.8471135916201931E-3</v>
      </c>
    </row>
    <row r="6" spans="1:12" x14ac:dyDescent="0.3">
      <c r="A6" s="3"/>
      <c r="B6" s="10"/>
      <c r="C6" s="16"/>
      <c r="D6" s="16"/>
      <c r="E6" s="16"/>
      <c r="F6" s="17"/>
      <c r="G6" s="17"/>
      <c r="H6" s="22" t="s">
        <v>8</v>
      </c>
      <c r="I6" s="27">
        <v>-39690</v>
      </c>
      <c r="J6" s="27">
        <v>-8002</v>
      </c>
      <c r="K6" s="27">
        <v>29465</v>
      </c>
      <c r="L6" s="27">
        <v>27164</v>
      </c>
    </row>
    <row r="7" spans="1:12" x14ac:dyDescent="0.3">
      <c r="A7" s="2" t="s">
        <v>9</v>
      </c>
      <c r="B7" s="8">
        <v>118986</v>
      </c>
      <c r="C7" s="8">
        <v>122035</v>
      </c>
      <c r="D7" s="8">
        <v>124286</v>
      </c>
      <c r="E7" s="8">
        <v>126285</v>
      </c>
      <c r="F7" s="18">
        <f>D7-B7</f>
        <v>5300</v>
      </c>
      <c r="G7" s="18">
        <f>E7-C7</f>
        <v>4250</v>
      </c>
      <c r="H7" s="23" t="s">
        <v>10</v>
      </c>
      <c r="I7" s="28">
        <v>-5.916216006725615E-2</v>
      </c>
      <c r="J7" s="28">
        <v>-1.1927830810233906E-2</v>
      </c>
      <c r="K7" s="28">
        <v>4.4450914664502329E-2</v>
      </c>
      <c r="L7" s="28">
        <v>3.9235567958100966E-2</v>
      </c>
    </row>
    <row r="8" spans="1:12" x14ac:dyDescent="0.3">
      <c r="A8" s="3" t="s">
        <v>5</v>
      </c>
      <c r="B8" s="9" t="s">
        <v>6</v>
      </c>
      <c r="C8" s="9">
        <v>609.79999999999995</v>
      </c>
      <c r="D8" s="9">
        <v>450.2</v>
      </c>
      <c r="E8" s="9">
        <v>399.8</v>
      </c>
      <c r="F8" s="19">
        <f>F7/B7</f>
        <v>4.4543055485519303E-2</v>
      </c>
      <c r="G8" s="19">
        <f>G7/C7</f>
        <v>3.4826074486827549E-2</v>
      </c>
      <c r="H8" s="3"/>
      <c r="I8" s="10"/>
      <c r="J8" s="16"/>
      <c r="K8" s="16"/>
      <c r="L8" s="16"/>
    </row>
    <row r="9" spans="1:12" x14ac:dyDescent="0.3">
      <c r="A9" s="3" t="s">
        <v>7</v>
      </c>
      <c r="B9" s="9" t="s">
        <v>6</v>
      </c>
      <c r="C9" s="15">
        <v>5.1249726858622023E-3</v>
      </c>
      <c r="D9" s="15">
        <v>3.6891055844634735E-3</v>
      </c>
      <c r="E9" s="15">
        <v>3.2167742143121513E-3</v>
      </c>
      <c r="F9" s="17"/>
      <c r="G9" s="17"/>
      <c r="H9" s="21" t="str">
        <f t="shared" ref="H9:H11" si="1">A7</f>
        <v>0-17 Population</v>
      </c>
      <c r="I9" s="13">
        <v>118986</v>
      </c>
      <c r="J9" s="13">
        <v>122035</v>
      </c>
      <c r="K9" s="13">
        <v>124286</v>
      </c>
      <c r="L9" s="13">
        <v>126285</v>
      </c>
    </row>
    <row r="10" spans="1:12" x14ac:dyDescent="0.3">
      <c r="A10" s="3"/>
      <c r="B10" s="9"/>
      <c r="C10" s="15"/>
      <c r="D10" s="15"/>
      <c r="E10" s="15"/>
      <c r="F10" s="17"/>
      <c r="G10" s="17"/>
      <c r="H10" s="22" t="str">
        <f t="shared" si="1"/>
        <v>Average Annual Change</v>
      </c>
      <c r="I10" s="27">
        <v>-38.200000000000003</v>
      </c>
      <c r="J10" s="27">
        <v>609.79999999999995</v>
      </c>
      <c r="K10" s="27">
        <v>450.2</v>
      </c>
      <c r="L10" s="27">
        <v>399.8</v>
      </c>
    </row>
    <row r="11" spans="1:12" x14ac:dyDescent="0.3">
      <c r="A11" s="2" t="s">
        <v>11</v>
      </c>
      <c r="B11" s="8">
        <v>252256</v>
      </c>
      <c r="C11" s="8">
        <v>258670</v>
      </c>
      <c r="D11" s="8">
        <v>279151</v>
      </c>
      <c r="E11" s="8">
        <v>291932</v>
      </c>
      <c r="F11" s="18">
        <f>D11-B11</f>
        <v>26895</v>
      </c>
      <c r="G11" s="18">
        <f>E11-C11</f>
        <v>33262</v>
      </c>
      <c r="H11" s="23" t="str">
        <f t="shared" si="1"/>
        <v>Average Percent Change</v>
      </c>
      <c r="I11" s="28">
        <v>-3.2104617349940334E-4</v>
      </c>
      <c r="J11" s="28">
        <v>5.1249726858622023E-3</v>
      </c>
      <c r="K11" s="28">
        <v>3.6891055844634735E-3</v>
      </c>
      <c r="L11" s="28">
        <v>3.2167742143121513E-3</v>
      </c>
    </row>
    <row r="12" spans="1:12" x14ac:dyDescent="0.3">
      <c r="A12" s="3" t="s">
        <v>5</v>
      </c>
      <c r="B12" s="9" t="s">
        <v>6</v>
      </c>
      <c r="C12" s="9">
        <v>1282.8</v>
      </c>
      <c r="D12" s="9">
        <v>4096.2</v>
      </c>
      <c r="E12" s="9">
        <v>2556.1999999999998</v>
      </c>
      <c r="F12" s="19">
        <f>F11/B11</f>
        <v>0.1066178802486363</v>
      </c>
      <c r="G12" s="19">
        <f>G11/C11</f>
        <v>0.12858854911663509</v>
      </c>
      <c r="H12" s="22" t="s">
        <v>8</v>
      </c>
      <c r="I12" s="27">
        <v>-191</v>
      </c>
      <c r="J12" s="27">
        <v>3049</v>
      </c>
      <c r="K12" s="27">
        <v>2251</v>
      </c>
      <c r="L12" s="27">
        <v>1999</v>
      </c>
    </row>
    <row r="13" spans="1:12" x14ac:dyDescent="0.3">
      <c r="A13" s="3" t="s">
        <v>7</v>
      </c>
      <c r="B13" s="9" t="s">
        <v>6</v>
      </c>
      <c r="C13" s="15">
        <v>5.0853101611061779E-3</v>
      </c>
      <c r="D13" s="15">
        <v>1.5835620674991301E-2</v>
      </c>
      <c r="E13" s="15">
        <v>9.1570512016793774E-3</v>
      </c>
      <c r="F13" s="17"/>
      <c r="G13" s="17"/>
      <c r="H13" s="23" t="s">
        <v>10</v>
      </c>
      <c r="I13" s="28">
        <v>-1.6052308674970165E-3</v>
      </c>
      <c r="J13" s="28">
        <v>2.5624863429311012E-2</v>
      </c>
      <c r="K13" s="28">
        <v>1.8445527922317368E-2</v>
      </c>
      <c r="L13" s="28">
        <v>1.6083871071560753E-2</v>
      </c>
    </row>
    <row r="14" spans="1:12" x14ac:dyDescent="0.3">
      <c r="A14" s="3"/>
      <c r="B14" s="9"/>
      <c r="C14" s="15"/>
      <c r="D14" s="15"/>
      <c r="E14" s="15"/>
      <c r="F14" s="17"/>
      <c r="G14" s="17"/>
      <c r="H14" s="3"/>
      <c r="I14" s="9"/>
      <c r="J14" s="15"/>
      <c r="K14" s="15"/>
      <c r="L14" s="15"/>
    </row>
    <row r="15" spans="1:12" x14ac:dyDescent="0.3">
      <c r="A15" s="2" t="s">
        <v>12</v>
      </c>
      <c r="B15" s="8">
        <v>80335</v>
      </c>
      <c r="C15" s="8">
        <v>87533</v>
      </c>
      <c r="D15" s="8">
        <v>92714</v>
      </c>
      <c r="E15" s="8">
        <v>96085</v>
      </c>
      <c r="F15" s="18">
        <f>D15-B15</f>
        <v>12379</v>
      </c>
      <c r="G15" s="18">
        <f>E15-C15</f>
        <v>8552</v>
      </c>
      <c r="H15" s="21" t="s">
        <v>13</v>
      </c>
      <c r="I15" s="13">
        <v>24331</v>
      </c>
      <c r="J15" s="13">
        <v>22518</v>
      </c>
      <c r="K15" s="13">
        <v>23016</v>
      </c>
      <c r="L15" s="13">
        <v>22885</v>
      </c>
    </row>
    <row r="16" spans="1:12" x14ac:dyDescent="0.3">
      <c r="A16" s="3" t="s">
        <v>5</v>
      </c>
      <c r="B16" s="11" t="s">
        <v>6</v>
      </c>
      <c r="C16" s="9">
        <v>7198</v>
      </c>
      <c r="D16" s="9">
        <v>5181</v>
      </c>
      <c r="E16" s="9">
        <v>3371</v>
      </c>
      <c r="F16" s="19">
        <f>F15/B15</f>
        <v>0.1540922387502334</v>
      </c>
      <c r="G16" s="19">
        <f>G15/C15</f>
        <v>9.7700295888407798E-2</v>
      </c>
      <c r="H16" s="22" t="s">
        <v>5</v>
      </c>
      <c r="I16" s="27">
        <v>-646.4</v>
      </c>
      <c r="J16" s="27">
        <v>-362.6</v>
      </c>
      <c r="K16" s="27">
        <v>99.6</v>
      </c>
      <c r="L16" s="27">
        <v>-26.2</v>
      </c>
    </row>
    <row r="17" spans="1:12" x14ac:dyDescent="0.3">
      <c r="A17" s="3" t="s">
        <v>7</v>
      </c>
      <c r="B17" s="11" t="s">
        <v>6</v>
      </c>
      <c r="C17" s="15">
        <v>8.9599800834007592E-2</v>
      </c>
      <c r="D17" s="15">
        <v>5.9189105822946772E-2</v>
      </c>
      <c r="E17" s="15">
        <v>3.6359125914101433E-2</v>
      </c>
      <c r="F17" s="20"/>
      <c r="G17" s="20"/>
      <c r="H17" s="23" t="s">
        <v>7</v>
      </c>
      <c r="I17" s="28">
        <v>-2.6566931075582591E-2</v>
      </c>
      <c r="J17" s="28">
        <v>-1.4902798898524517E-2</v>
      </c>
      <c r="K17" s="28">
        <v>4.4231281641353582E-3</v>
      </c>
      <c r="L17" s="28">
        <v>-1.1383385470976712E-3</v>
      </c>
    </row>
    <row r="18" spans="1:12" x14ac:dyDescent="0.3">
      <c r="B18" s="12"/>
      <c r="C18" s="12"/>
      <c r="D18" s="12"/>
      <c r="E18" s="12"/>
      <c r="F18" s="20"/>
      <c r="G18" s="20"/>
      <c r="H18" s="22" t="s">
        <v>8</v>
      </c>
      <c r="I18" s="27">
        <v>-3232</v>
      </c>
      <c r="J18" s="27">
        <v>-1813</v>
      </c>
      <c r="K18" s="27">
        <v>498</v>
      </c>
      <c r="L18" s="27">
        <v>-131</v>
      </c>
    </row>
    <row r="19" spans="1:12" x14ac:dyDescent="0.3">
      <c r="B19" s="12"/>
      <c r="C19" s="12"/>
      <c r="D19" s="12"/>
      <c r="E19" s="12"/>
      <c r="H19" s="23" t="s">
        <v>10</v>
      </c>
      <c r="I19" s="28">
        <v>-0.13283465537791295</v>
      </c>
      <c r="J19" s="28">
        <v>-7.4513994492622582E-2</v>
      </c>
      <c r="K19" s="28">
        <v>2.2115640820676793E-2</v>
      </c>
      <c r="L19" s="28">
        <v>-5.6916927354883559E-3</v>
      </c>
    </row>
    <row r="20" spans="1:12" x14ac:dyDescent="0.3">
      <c r="A20" s="30" t="s">
        <v>14</v>
      </c>
      <c r="B20" s="30"/>
      <c r="C20" s="30"/>
      <c r="D20" s="30"/>
      <c r="E20" s="30"/>
      <c r="H20" s="24"/>
      <c r="I20" s="9"/>
      <c r="J20" s="15"/>
      <c r="K20" s="15"/>
      <c r="L20" s="15"/>
    </row>
    <row r="21" spans="1:12" x14ac:dyDescent="0.3">
      <c r="A21" s="4"/>
      <c r="B21" s="7">
        <v>2020</v>
      </c>
      <c r="C21" s="7">
        <v>2025</v>
      </c>
      <c r="D21" s="7">
        <v>2030</v>
      </c>
      <c r="E21" s="7">
        <v>2035</v>
      </c>
      <c r="H21" s="21" t="s">
        <v>15</v>
      </c>
      <c r="I21" s="13">
        <v>57556</v>
      </c>
      <c r="J21" s="13">
        <v>59175</v>
      </c>
      <c r="K21" s="13">
        <v>58559</v>
      </c>
      <c r="L21" s="13">
        <v>59317</v>
      </c>
    </row>
    <row r="22" spans="1:12" x14ac:dyDescent="0.3">
      <c r="A22" s="5" t="s">
        <v>16</v>
      </c>
      <c r="B22" s="13">
        <f>ROUND(Forecast!B22-(Forecast!B22*0.05),0)</f>
        <v>5891</v>
      </c>
      <c r="C22" s="13">
        <f>ROUND(Forecast!C22-(Forecast!C22*0.05),0)</f>
        <v>5016</v>
      </c>
      <c r="D22" s="13">
        <f>ROUND(Forecast!D22-(Forecast!D22*0.05),0)</f>
        <v>5019</v>
      </c>
      <c r="E22" s="13">
        <f>ROUND(Forecast!E22-(Forecast!E22*0.05),0)</f>
        <v>4995</v>
      </c>
      <c r="H22" s="22" t="s">
        <v>5</v>
      </c>
      <c r="I22" s="27">
        <v>524.79999999999995</v>
      </c>
      <c r="J22" s="27">
        <v>323.8</v>
      </c>
      <c r="K22" s="27">
        <v>-123.2</v>
      </c>
      <c r="L22" s="27">
        <v>151.6</v>
      </c>
    </row>
    <row r="23" spans="1:12" x14ac:dyDescent="0.3">
      <c r="A23" t="s">
        <v>17</v>
      </c>
      <c r="B23" s="29">
        <f>ROUND(Forecast!B23-(Forecast!B23*0.05),0)</f>
        <v>878</v>
      </c>
      <c r="C23" s="29">
        <f>ROUND(Forecast!C23-(Forecast!C23*0.05),0)</f>
        <v>719</v>
      </c>
      <c r="D23" s="29">
        <f>ROUND(Forecast!D23-(Forecast!D23*0.05),0)</f>
        <v>689</v>
      </c>
      <c r="E23" s="29">
        <f>ROUND(Forecast!E23-(Forecast!E23*0.05),0)</f>
        <v>689</v>
      </c>
      <c r="H23" s="23" t="s">
        <v>7</v>
      </c>
      <c r="I23" s="28">
        <v>9.1180763082910551E-3</v>
      </c>
      <c r="J23" s="28">
        <v>5.6258252832024468E-3</v>
      </c>
      <c r="K23" s="28">
        <v>-2.0819602872834812E-3</v>
      </c>
      <c r="L23" s="28">
        <v>2.5888420225755222E-3</v>
      </c>
    </row>
    <row r="24" spans="1:12" x14ac:dyDescent="0.3">
      <c r="B24" s="12"/>
      <c r="C24" s="12"/>
      <c r="D24" s="12"/>
      <c r="E24" s="12"/>
      <c r="H24" s="22" t="s">
        <v>8</v>
      </c>
      <c r="I24" s="27">
        <v>2624</v>
      </c>
      <c r="J24" s="27">
        <v>1619</v>
      </c>
      <c r="K24" s="27">
        <v>-616</v>
      </c>
      <c r="L24" s="27">
        <v>758</v>
      </c>
    </row>
    <row r="25" spans="1:12" x14ac:dyDescent="0.3">
      <c r="A25" s="5" t="s">
        <v>18</v>
      </c>
      <c r="B25" s="13">
        <f>ROUND(Forecast!B25-(Forecast!B25*0.05),0)</f>
        <v>8418</v>
      </c>
      <c r="C25" s="13">
        <f>ROUND(Forecast!C25-(Forecast!C25*0.05),0)</f>
        <v>7551</v>
      </c>
      <c r="D25" s="13">
        <f>ROUND(Forecast!D25-(Forecast!D25*0.05),0)</f>
        <v>7763</v>
      </c>
      <c r="E25" s="13">
        <f>ROUND(Forecast!E25-(Forecast!E25*0.05),0)</f>
        <v>7681</v>
      </c>
      <c r="H25" s="23" t="s">
        <v>10</v>
      </c>
      <c r="I25" s="28">
        <v>4.5590381541455276E-2</v>
      </c>
      <c r="J25" s="28">
        <v>2.8129126416012232E-2</v>
      </c>
      <c r="K25" s="28">
        <v>-1.0409801436417405E-2</v>
      </c>
      <c r="L25" s="28">
        <v>1.2944210112877611E-2</v>
      </c>
    </row>
    <row r="26" spans="1:12" x14ac:dyDescent="0.3">
      <c r="A26" t="s">
        <v>19</v>
      </c>
      <c r="B26" s="29">
        <f>ROUND(Forecast!B26-(Forecast!B26*0.05),0)</f>
        <v>37</v>
      </c>
      <c r="C26" s="29">
        <f>ROUND(Forecast!C26-(Forecast!C26*0.05),0)</f>
        <v>32</v>
      </c>
      <c r="D26" s="29">
        <f>ROUND(Forecast!D26-(Forecast!D26*0.05),0)</f>
        <v>31</v>
      </c>
      <c r="E26" s="29">
        <f>ROUND(Forecast!E26-(Forecast!E26*0.05),0)</f>
        <v>29</v>
      </c>
      <c r="H26" s="25"/>
      <c r="I26" s="12"/>
      <c r="J26" s="12"/>
      <c r="K26" s="12"/>
      <c r="L26" s="12"/>
    </row>
    <row r="27" spans="1:12" x14ac:dyDescent="0.3">
      <c r="B27" s="12"/>
      <c r="C27" s="12"/>
      <c r="D27" s="12"/>
      <c r="E27" s="12"/>
      <c r="H27" s="21" t="s">
        <v>20</v>
      </c>
      <c r="I27" s="13">
        <v>17373</v>
      </c>
      <c r="J27" s="13">
        <v>19700</v>
      </c>
      <c r="K27" s="13">
        <v>21100</v>
      </c>
      <c r="L27" s="13">
        <v>20420</v>
      </c>
    </row>
    <row r="28" spans="1:12" x14ac:dyDescent="0.3">
      <c r="A28" s="5" t="s">
        <v>21</v>
      </c>
      <c r="B28" s="13">
        <f>ROUND(Forecast!B28-(Forecast!B28*0.05),0)</f>
        <v>2527</v>
      </c>
      <c r="C28" s="13">
        <f>ROUND(Forecast!C28-(Forecast!C28*0.05),0)</f>
        <v>2535</v>
      </c>
      <c r="D28" s="13">
        <f>ROUND(Forecast!D28-(Forecast!D28*0.05),0)</f>
        <v>2745</v>
      </c>
      <c r="E28" s="13">
        <f>ROUND(Forecast!E28-(Forecast!E28*0.05),0)</f>
        <v>2686</v>
      </c>
      <c r="H28" s="22" t="s">
        <v>5</v>
      </c>
      <c r="I28" s="27">
        <v>350.8</v>
      </c>
      <c r="J28" s="27">
        <v>465.4</v>
      </c>
      <c r="K28" s="27">
        <v>280</v>
      </c>
      <c r="L28" s="27">
        <v>-136</v>
      </c>
    </row>
    <row r="29" spans="1:12" x14ac:dyDescent="0.3">
      <c r="A29" t="s">
        <v>5</v>
      </c>
      <c r="B29" s="29" t="s">
        <v>6</v>
      </c>
      <c r="C29" s="29">
        <f>ROUND(Forecast!C29-(Forecast!C29*0.05),0)</f>
        <v>2</v>
      </c>
      <c r="D29" s="29">
        <f>ROUND(Forecast!D29-(Forecast!D29*0.05),0)</f>
        <v>42</v>
      </c>
      <c r="E29" s="29">
        <f>ROUND(Forecast!E29-(Forecast!E29*0.05),0)</f>
        <v>-12</v>
      </c>
      <c r="H29" s="23" t="s">
        <v>7</v>
      </c>
      <c r="I29" s="28">
        <v>2.0192252345593738E-2</v>
      </c>
      <c r="J29" s="28">
        <v>2.6788695101594425E-2</v>
      </c>
      <c r="K29" s="28">
        <v>1.4213197969543147E-2</v>
      </c>
      <c r="L29" s="28">
        <v>-6.4454976303317535E-3</v>
      </c>
    </row>
    <row r="30" spans="1:12" x14ac:dyDescent="0.3">
      <c r="B30" s="12"/>
      <c r="C30" s="12"/>
      <c r="D30" s="12"/>
      <c r="E30" s="12"/>
      <c r="H30" s="22" t="s">
        <v>8</v>
      </c>
      <c r="I30" s="27">
        <v>1754</v>
      </c>
      <c r="J30" s="27">
        <v>2327</v>
      </c>
      <c r="K30" s="27">
        <v>1400</v>
      </c>
      <c r="L30" s="27">
        <v>-680</v>
      </c>
    </row>
    <row r="31" spans="1:12" x14ac:dyDescent="0.3">
      <c r="A31" s="5" t="s">
        <v>22</v>
      </c>
      <c r="B31" s="13">
        <f>ROUND(Forecast!B31-(Forecast!B31*0.05),0)</f>
        <v>1411</v>
      </c>
      <c r="C31" s="13">
        <f>ROUND(Forecast!C31-(Forecast!C31*0.05),0)</f>
        <v>3189</v>
      </c>
      <c r="D31" s="13">
        <f>ROUND(Forecast!D31-(Forecast!D31*0.05),0)</f>
        <v>3905</v>
      </c>
      <c r="E31" s="13">
        <f>ROUND(Forecast!E31-(Forecast!E31*0.05),0)</f>
        <v>2634</v>
      </c>
      <c r="H31" s="23" t="s">
        <v>10</v>
      </c>
      <c r="I31" s="28">
        <v>0.10096126172796868</v>
      </c>
      <c r="J31" s="28">
        <v>0.13394347550797214</v>
      </c>
      <c r="K31" s="28">
        <v>7.1065989847715741E-2</v>
      </c>
      <c r="L31" s="28">
        <v>-3.2227488151658767E-2</v>
      </c>
    </row>
    <row r="32" spans="1:12" x14ac:dyDescent="0.3">
      <c r="A32" t="s">
        <v>23</v>
      </c>
      <c r="B32" s="29">
        <f>ROUND(Forecast!B32-(Forecast!B32*0.05),0)</f>
        <v>2</v>
      </c>
      <c r="C32" s="29">
        <f>ROUND(Forecast!C32-(Forecast!C32*0.05),0)</f>
        <v>5</v>
      </c>
      <c r="D32" s="29">
        <f>ROUND(Forecast!D32-(Forecast!D32*0.05),0)</f>
        <v>5</v>
      </c>
      <c r="E32" s="29">
        <f>ROUND(Forecast!E32-(Forecast!E32*0.05),0)</f>
        <v>5</v>
      </c>
      <c r="H32" s="26"/>
      <c r="I32" s="8"/>
      <c r="J32" s="8"/>
      <c r="K32" s="8"/>
      <c r="L32" s="8"/>
    </row>
    <row r="33" spans="1:12" x14ac:dyDescent="0.3">
      <c r="B33" s="12"/>
      <c r="C33" s="12"/>
      <c r="D33" s="12"/>
      <c r="E33" s="12"/>
      <c r="H33" s="21" t="s">
        <v>24</v>
      </c>
      <c r="I33" s="13">
        <v>19726</v>
      </c>
      <c r="J33" s="13">
        <v>20642</v>
      </c>
      <c r="K33" s="13">
        <v>21611</v>
      </c>
      <c r="L33" s="13">
        <v>23663</v>
      </c>
    </row>
    <row r="34" spans="1:12" x14ac:dyDescent="0.3">
      <c r="A34" s="6" t="s">
        <v>25</v>
      </c>
      <c r="B34" s="12"/>
      <c r="C34" s="12"/>
      <c r="D34" s="12"/>
      <c r="E34" s="12"/>
      <c r="H34" s="22" t="s">
        <v>5</v>
      </c>
      <c r="I34" s="27">
        <v>-267.39999999999998</v>
      </c>
      <c r="J34" s="27">
        <v>183.2</v>
      </c>
      <c r="K34" s="27">
        <v>193.8</v>
      </c>
      <c r="L34" s="27">
        <v>410.4</v>
      </c>
    </row>
    <row r="35" spans="1:12" x14ac:dyDescent="0.3">
      <c r="B35" s="12"/>
      <c r="C35" s="12"/>
      <c r="D35" s="12"/>
      <c r="E35" s="12"/>
      <c r="H35" s="23" t="s">
        <v>7</v>
      </c>
      <c r="I35" s="28">
        <v>-1.3555713271823987E-2</v>
      </c>
      <c r="J35" s="28">
        <v>9.2872351211598907E-3</v>
      </c>
      <c r="K35" s="28">
        <v>9.3886251332235254E-3</v>
      </c>
      <c r="L35" s="28">
        <v>1.8990328999120818E-2</v>
      </c>
    </row>
    <row r="36" spans="1:12" x14ac:dyDescent="0.3">
      <c r="B36" s="12"/>
      <c r="C36" s="12"/>
      <c r="D36" s="12"/>
      <c r="E36" s="12"/>
      <c r="H36" s="22" t="s">
        <v>8</v>
      </c>
      <c r="I36" s="27">
        <v>-1337</v>
      </c>
      <c r="J36" s="27">
        <v>916</v>
      </c>
      <c r="K36" s="27">
        <v>969</v>
      </c>
      <c r="L36" s="27">
        <v>2052</v>
      </c>
    </row>
    <row r="37" spans="1:12" x14ac:dyDescent="0.3">
      <c r="B37" s="12"/>
      <c r="C37" s="12"/>
      <c r="D37" s="12"/>
      <c r="E37" s="12"/>
      <c r="H37" s="23" t="s">
        <v>10</v>
      </c>
      <c r="I37" s="28">
        <v>-6.7778566359119941E-2</v>
      </c>
      <c r="J37" s="28">
        <v>4.6436175605799455E-2</v>
      </c>
      <c r="K37" s="28">
        <v>4.6943125666117622E-2</v>
      </c>
      <c r="L37" s="28">
        <v>9.4951644995604087E-2</v>
      </c>
    </row>
  </sheetData>
  <mergeCells count="3">
    <mergeCell ref="A1:E1"/>
    <mergeCell ref="H1:L1"/>
    <mergeCell ref="A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8CC3-4255-45D7-ACE5-1723D6937E05}">
  <dimension ref="A1:L37"/>
  <sheetViews>
    <sheetView workbookViewId="0">
      <selection sqref="A1:E1"/>
    </sheetView>
  </sheetViews>
  <sheetFormatPr defaultRowHeight="14.4" x14ac:dyDescent="0.3"/>
  <cols>
    <col min="1" max="1" width="35" bestFit="1" customWidth="1"/>
    <col min="8" max="8" width="20.88671875" bestFit="1" customWidth="1"/>
  </cols>
  <sheetData>
    <row r="1" spans="1:12" x14ac:dyDescent="0.3">
      <c r="A1" s="30" t="s">
        <v>0</v>
      </c>
      <c r="B1" s="30"/>
      <c r="C1" s="30"/>
      <c r="D1" s="30"/>
      <c r="E1" s="30"/>
      <c r="F1" s="17" t="s">
        <v>1</v>
      </c>
      <c r="G1" s="17" t="s">
        <v>2</v>
      </c>
      <c r="H1" s="30" t="s">
        <v>3</v>
      </c>
      <c r="I1" s="30"/>
      <c r="J1" s="30"/>
      <c r="K1" s="30"/>
      <c r="L1" s="30"/>
    </row>
    <row r="2" spans="1:12" x14ac:dyDescent="0.3">
      <c r="A2" s="1"/>
      <c r="B2" s="7">
        <v>2020</v>
      </c>
      <c r="C2" s="7">
        <v>2025</v>
      </c>
      <c r="D2" s="7">
        <v>2030</v>
      </c>
      <c r="E2" s="7">
        <v>2035</v>
      </c>
      <c r="F2" s="17"/>
      <c r="G2" s="17"/>
      <c r="H2" s="1"/>
      <c r="I2" s="7">
        <f t="shared" ref="I2:L2" si="0">B2</f>
        <v>2020</v>
      </c>
      <c r="J2" s="7">
        <f t="shared" si="0"/>
        <v>2025</v>
      </c>
      <c r="K2" s="7">
        <f t="shared" si="0"/>
        <v>2030</v>
      </c>
      <c r="L2" s="7">
        <f t="shared" si="0"/>
        <v>2035</v>
      </c>
    </row>
    <row r="3" spans="1:12" x14ac:dyDescent="0.3">
      <c r="A3" s="2" t="s">
        <v>4</v>
      </c>
      <c r="B3" s="8">
        <v>670868</v>
      </c>
      <c r="C3" s="8">
        <v>732650</v>
      </c>
      <c r="D3" s="8">
        <v>765207</v>
      </c>
      <c r="E3" s="8">
        <v>795223</v>
      </c>
      <c r="F3" s="18">
        <f>D3-B3</f>
        <v>94339</v>
      </c>
      <c r="G3" s="18">
        <f>E3-C3</f>
        <v>62573</v>
      </c>
      <c r="H3" s="21" t="str">
        <f>A3</f>
        <v>Total Population</v>
      </c>
      <c r="I3" s="13">
        <v>670868</v>
      </c>
      <c r="J3" s="13">
        <v>732650</v>
      </c>
      <c r="K3" s="13">
        <v>765207</v>
      </c>
      <c r="L3" s="13">
        <v>795223</v>
      </c>
    </row>
    <row r="4" spans="1:12" x14ac:dyDescent="0.3">
      <c r="A4" s="3" t="s">
        <v>5</v>
      </c>
      <c r="B4" s="9" t="s">
        <v>6</v>
      </c>
      <c r="C4" s="9">
        <v>12356.4</v>
      </c>
      <c r="D4" s="9">
        <v>6511.4</v>
      </c>
      <c r="E4" s="9">
        <v>6003.2</v>
      </c>
      <c r="F4" s="19">
        <f>F3/B3</f>
        <v>0.14062229827626299</v>
      </c>
      <c r="G4" s="19">
        <f>G3/C3</f>
        <v>8.5406401419504535E-2</v>
      </c>
      <c r="H4" s="22" t="str">
        <f>A4</f>
        <v>Average Annual Change</v>
      </c>
      <c r="I4" s="27">
        <v>5480</v>
      </c>
      <c r="J4" s="27">
        <v>12356.4</v>
      </c>
      <c r="K4" s="27">
        <v>6511.4</v>
      </c>
      <c r="L4" s="27">
        <v>6003.2</v>
      </c>
    </row>
    <row r="5" spans="1:12" x14ac:dyDescent="0.3">
      <c r="A5" s="3" t="s">
        <v>7</v>
      </c>
      <c r="B5" s="9" t="s">
        <v>6</v>
      </c>
      <c r="C5" s="15">
        <v>1.8418526446335196E-2</v>
      </c>
      <c r="D5" s="15">
        <v>8.8874633180918584E-3</v>
      </c>
      <c r="E5" s="15">
        <v>7.8451974433061903E-3</v>
      </c>
      <c r="F5" s="17"/>
      <c r="G5" s="17"/>
      <c r="H5" s="23" t="str">
        <f>A5</f>
        <v>Average Percent Change</v>
      </c>
      <c r="I5" s="28">
        <v>8.1685219745165957E-3</v>
      </c>
      <c r="J5" s="28">
        <v>1.8418526446335196E-2</v>
      </c>
      <c r="K5" s="28">
        <v>8.8874633180918584E-3</v>
      </c>
      <c r="L5" s="28">
        <v>7.8451974433061903E-3</v>
      </c>
    </row>
    <row r="6" spans="1:12" x14ac:dyDescent="0.3">
      <c r="A6" s="3"/>
      <c r="B6" s="10"/>
      <c r="C6" s="16"/>
      <c r="D6" s="16"/>
      <c r="E6" s="16"/>
      <c r="F6" s="17"/>
      <c r="G6" s="17"/>
      <c r="H6" s="22" t="s">
        <v>8</v>
      </c>
      <c r="I6" s="27">
        <v>27398</v>
      </c>
      <c r="J6" s="27">
        <v>61782</v>
      </c>
      <c r="K6" s="27">
        <v>32557</v>
      </c>
      <c r="L6" s="27">
        <v>30016</v>
      </c>
    </row>
    <row r="7" spans="1:12" x14ac:dyDescent="0.3">
      <c r="A7" s="2" t="s">
        <v>9</v>
      </c>
      <c r="B7" s="8">
        <v>131510</v>
      </c>
      <c r="C7" s="8">
        <v>134883</v>
      </c>
      <c r="D7" s="8">
        <v>137370</v>
      </c>
      <c r="E7" s="8">
        <v>139575</v>
      </c>
      <c r="F7" s="18">
        <f>D7-B7</f>
        <v>5860</v>
      </c>
      <c r="G7" s="18">
        <f>E7-C7</f>
        <v>4692</v>
      </c>
      <c r="H7" s="23" t="s">
        <v>10</v>
      </c>
      <c r="I7" s="28">
        <v>4.0839628660183522E-2</v>
      </c>
      <c r="J7" s="28">
        <v>9.2092632231675978E-2</v>
      </c>
      <c r="K7" s="28">
        <v>4.443731659045929E-2</v>
      </c>
      <c r="L7" s="28">
        <v>3.922598721653095E-2</v>
      </c>
    </row>
    <row r="8" spans="1:12" x14ac:dyDescent="0.3">
      <c r="A8" s="3" t="s">
        <v>5</v>
      </c>
      <c r="B8" s="9" t="s">
        <v>6</v>
      </c>
      <c r="C8" s="9">
        <v>674.6</v>
      </c>
      <c r="D8" s="9">
        <v>497.4</v>
      </c>
      <c r="E8" s="9">
        <v>441</v>
      </c>
      <c r="F8" s="19">
        <f>F7/B7</f>
        <v>4.4559349098927836E-2</v>
      </c>
      <c r="G8" s="19">
        <f>G7/C7</f>
        <v>3.4785703164965195E-2</v>
      </c>
      <c r="H8" s="3"/>
      <c r="I8" s="10"/>
      <c r="J8" s="16"/>
      <c r="K8" s="16"/>
      <c r="L8" s="16"/>
    </row>
    <row r="9" spans="1:12" x14ac:dyDescent="0.3">
      <c r="A9" s="3" t="s">
        <v>7</v>
      </c>
      <c r="B9" s="9" t="s">
        <v>6</v>
      </c>
      <c r="C9" s="15">
        <v>5.1296479355182117E-3</v>
      </c>
      <c r="D9" s="15">
        <v>3.6876403994573074E-3</v>
      </c>
      <c r="E9" s="15">
        <v>3.2103079274950863E-3</v>
      </c>
      <c r="F9" s="17"/>
      <c r="G9" s="17"/>
      <c r="H9" s="21" t="str">
        <f t="shared" ref="H9:H11" si="1">A7</f>
        <v>0-17 Population</v>
      </c>
      <c r="I9" s="13">
        <v>131510</v>
      </c>
      <c r="J9" s="13">
        <v>134883</v>
      </c>
      <c r="K9" s="13">
        <v>137370</v>
      </c>
      <c r="L9" s="13">
        <v>139575</v>
      </c>
    </row>
    <row r="10" spans="1:12" x14ac:dyDescent="0.3">
      <c r="A10" s="3"/>
      <c r="B10" s="9"/>
      <c r="C10" s="15"/>
      <c r="D10" s="15"/>
      <c r="E10" s="15"/>
      <c r="F10" s="17"/>
      <c r="G10" s="17"/>
      <c r="H10" s="22" t="str">
        <f t="shared" si="1"/>
        <v>Average Annual Change</v>
      </c>
      <c r="I10" s="27">
        <v>2466.6</v>
      </c>
      <c r="J10" s="27">
        <v>674.6</v>
      </c>
      <c r="K10" s="27">
        <v>497.4</v>
      </c>
      <c r="L10" s="27">
        <v>441</v>
      </c>
    </row>
    <row r="11" spans="1:12" x14ac:dyDescent="0.3">
      <c r="A11" s="2" t="s">
        <v>11</v>
      </c>
      <c r="B11" s="8">
        <v>278810</v>
      </c>
      <c r="C11" s="8">
        <v>285902</v>
      </c>
      <c r="D11" s="8">
        <v>308535</v>
      </c>
      <c r="E11" s="8">
        <v>322664</v>
      </c>
      <c r="F11" s="18">
        <f>D11-B11</f>
        <v>29725</v>
      </c>
      <c r="G11" s="18">
        <f>E11-C11</f>
        <v>36762</v>
      </c>
      <c r="H11" s="23" t="str">
        <f t="shared" si="1"/>
        <v>Average Percent Change</v>
      </c>
      <c r="I11" s="28">
        <v>1.8755988137784198E-2</v>
      </c>
      <c r="J11" s="28">
        <v>5.1296479355182117E-3</v>
      </c>
      <c r="K11" s="28">
        <v>3.6876403994573074E-3</v>
      </c>
      <c r="L11" s="28">
        <v>3.2103079274950863E-3</v>
      </c>
    </row>
    <row r="12" spans="1:12" x14ac:dyDescent="0.3">
      <c r="A12" s="3" t="s">
        <v>5</v>
      </c>
      <c r="B12" s="9" t="s">
        <v>6</v>
      </c>
      <c r="C12" s="9">
        <v>1418.4</v>
      </c>
      <c r="D12" s="9">
        <v>4526.6000000000004</v>
      </c>
      <c r="E12" s="9">
        <v>2825.8</v>
      </c>
      <c r="F12" s="19">
        <f>F11/B11</f>
        <v>0.10661382303360711</v>
      </c>
      <c r="G12" s="19">
        <f>G11/C11</f>
        <v>0.12858252128351674</v>
      </c>
      <c r="H12" s="22" t="s">
        <v>8</v>
      </c>
      <c r="I12" s="27">
        <v>12333</v>
      </c>
      <c r="J12" s="27">
        <v>3373</v>
      </c>
      <c r="K12" s="27">
        <v>2487</v>
      </c>
      <c r="L12" s="27">
        <v>2205</v>
      </c>
    </row>
    <row r="13" spans="1:12" x14ac:dyDescent="0.3">
      <c r="A13" s="3" t="s">
        <v>7</v>
      </c>
      <c r="B13" s="9" t="s">
        <v>6</v>
      </c>
      <c r="C13" s="15">
        <v>5.0873354614253434E-3</v>
      </c>
      <c r="D13" s="15">
        <v>1.5832697917468226E-2</v>
      </c>
      <c r="E13" s="15">
        <v>9.1587664284441001E-3</v>
      </c>
      <c r="F13" s="17"/>
      <c r="G13" s="17"/>
      <c r="H13" s="23" t="s">
        <v>10</v>
      </c>
      <c r="I13" s="28">
        <v>9.3779940688920996E-2</v>
      </c>
      <c r="J13" s="28">
        <v>2.5648239677591059E-2</v>
      </c>
      <c r="K13" s="28">
        <v>1.8438201997286536E-2</v>
      </c>
      <c r="L13" s="28">
        <v>1.605153963747543E-2</v>
      </c>
    </row>
    <row r="14" spans="1:12" x14ac:dyDescent="0.3">
      <c r="A14" s="3"/>
      <c r="B14" s="9"/>
      <c r="C14" s="15"/>
      <c r="D14" s="15"/>
      <c r="E14" s="15"/>
      <c r="F14" s="17"/>
      <c r="G14" s="17"/>
      <c r="H14" s="3"/>
      <c r="I14" s="9"/>
      <c r="J14" s="15"/>
      <c r="K14" s="15"/>
      <c r="L14" s="15"/>
    </row>
    <row r="15" spans="1:12" x14ac:dyDescent="0.3">
      <c r="A15" s="2" t="s">
        <v>12</v>
      </c>
      <c r="B15" s="8">
        <v>88795</v>
      </c>
      <c r="C15" s="8">
        <v>96751</v>
      </c>
      <c r="D15" s="8">
        <v>102472</v>
      </c>
      <c r="E15" s="8">
        <v>106195</v>
      </c>
      <c r="F15" s="18">
        <f>D15-B15</f>
        <v>13677</v>
      </c>
      <c r="G15" s="18">
        <f>E15-C15</f>
        <v>9444</v>
      </c>
      <c r="H15" s="21" t="s">
        <v>13</v>
      </c>
      <c r="I15" s="13">
        <v>26893</v>
      </c>
      <c r="J15" s="13">
        <v>24888</v>
      </c>
      <c r="K15" s="13">
        <v>25440</v>
      </c>
      <c r="L15" s="13">
        <v>25293</v>
      </c>
    </row>
    <row r="16" spans="1:12" x14ac:dyDescent="0.3">
      <c r="A16" s="3" t="s">
        <v>5</v>
      </c>
      <c r="B16" s="11" t="s">
        <v>6</v>
      </c>
      <c r="C16" s="9">
        <v>7956</v>
      </c>
      <c r="D16" s="9">
        <v>5721</v>
      </c>
      <c r="E16" s="9">
        <v>3723</v>
      </c>
      <c r="F16" s="19">
        <f>F15/B15</f>
        <v>0.15402894307111886</v>
      </c>
      <c r="G16" s="19">
        <f>G15/C15</f>
        <v>9.7611394197475998E-2</v>
      </c>
      <c r="H16" s="22" t="s">
        <v>5</v>
      </c>
      <c r="I16" s="27">
        <v>-134</v>
      </c>
      <c r="J16" s="27">
        <v>-401</v>
      </c>
      <c r="K16" s="27">
        <v>110.4</v>
      </c>
      <c r="L16" s="27">
        <v>-29.4</v>
      </c>
    </row>
    <row r="17" spans="1:12" x14ac:dyDescent="0.3">
      <c r="A17" s="3" t="s">
        <v>7</v>
      </c>
      <c r="B17" s="11" t="s">
        <v>6</v>
      </c>
      <c r="C17" s="15">
        <v>8.9599639619347943E-2</v>
      </c>
      <c r="D17" s="15">
        <v>5.9131171770834413E-2</v>
      </c>
      <c r="E17" s="15">
        <v>3.6331876024670154E-2</v>
      </c>
      <c r="F17" s="20"/>
      <c r="G17" s="20"/>
      <c r="H17" s="23" t="s">
        <v>7</v>
      </c>
      <c r="I17" s="28">
        <v>-4.9827092551965194E-3</v>
      </c>
      <c r="J17" s="28">
        <v>-1.4910943368162718E-2</v>
      </c>
      <c r="K17" s="28">
        <v>4.4358727097396338E-3</v>
      </c>
      <c r="L17" s="28">
        <v>-1.1556603773584906E-3</v>
      </c>
    </row>
    <row r="18" spans="1:12" x14ac:dyDescent="0.3">
      <c r="B18" s="12"/>
      <c r="C18" s="12"/>
      <c r="D18" s="12"/>
      <c r="E18" s="12"/>
      <c r="F18" s="20"/>
      <c r="G18" s="20"/>
      <c r="H18" s="22" t="s">
        <v>8</v>
      </c>
      <c r="I18" s="27">
        <v>-670</v>
      </c>
      <c r="J18" s="27">
        <v>-2005</v>
      </c>
      <c r="K18" s="27">
        <v>552</v>
      </c>
      <c r="L18" s="27">
        <v>-147</v>
      </c>
    </row>
    <row r="19" spans="1:12" x14ac:dyDescent="0.3">
      <c r="B19" s="12"/>
      <c r="C19" s="12"/>
      <c r="D19" s="12"/>
      <c r="E19" s="12"/>
      <c r="H19" s="23" t="s">
        <v>10</v>
      </c>
      <c r="I19" s="28">
        <v>-2.4913546275982596E-2</v>
      </c>
      <c r="J19" s="28">
        <v>-7.4554716840813592E-2</v>
      </c>
      <c r="K19" s="28">
        <v>2.2179363548698167E-2</v>
      </c>
      <c r="L19" s="28">
        <v>-5.7783018867924524E-3</v>
      </c>
    </row>
    <row r="20" spans="1:12" x14ac:dyDescent="0.3">
      <c r="A20" s="30" t="s">
        <v>14</v>
      </c>
      <c r="B20" s="30"/>
      <c r="C20" s="30"/>
      <c r="D20" s="30"/>
      <c r="E20" s="30"/>
      <c r="H20" s="24"/>
      <c r="I20" s="9"/>
      <c r="J20" s="15"/>
      <c r="K20" s="15"/>
      <c r="L20" s="15"/>
    </row>
    <row r="21" spans="1:12" x14ac:dyDescent="0.3">
      <c r="A21" s="4"/>
      <c r="B21" s="7">
        <v>2020</v>
      </c>
      <c r="C21" s="7">
        <v>2025</v>
      </c>
      <c r="D21" s="7">
        <v>2030</v>
      </c>
      <c r="E21" s="7">
        <v>2035</v>
      </c>
      <c r="H21" s="21" t="s">
        <v>15</v>
      </c>
      <c r="I21" s="13">
        <v>63614</v>
      </c>
      <c r="J21" s="13">
        <v>65407</v>
      </c>
      <c r="K21" s="13">
        <v>64721</v>
      </c>
      <c r="L21" s="13">
        <v>65559</v>
      </c>
    </row>
    <row r="22" spans="1:12" x14ac:dyDescent="0.3">
      <c r="A22" s="5" t="s">
        <v>16</v>
      </c>
      <c r="B22" s="13">
        <f>ROUND(Forecast!B22+(Forecast!B22*0.05),0)</f>
        <v>6511</v>
      </c>
      <c r="C22" s="13">
        <f>ROUND(Forecast!C22+(Forecast!C22*0.05),0)</f>
        <v>5544</v>
      </c>
      <c r="D22" s="13">
        <f>ROUND(Forecast!D22+(Forecast!D22*0.05),0)</f>
        <v>5547</v>
      </c>
      <c r="E22" s="13">
        <f>ROUND(Forecast!E22+(Forecast!E22*0.05),0)</f>
        <v>5521</v>
      </c>
      <c r="H22" s="22" t="s">
        <v>5</v>
      </c>
      <c r="I22" s="27">
        <v>1736.4</v>
      </c>
      <c r="J22" s="27">
        <v>358.6</v>
      </c>
      <c r="K22" s="27">
        <v>-137.19999999999999</v>
      </c>
      <c r="L22" s="27">
        <v>167.6</v>
      </c>
    </row>
    <row r="23" spans="1:12" x14ac:dyDescent="0.3">
      <c r="A23" t="s">
        <v>17</v>
      </c>
      <c r="B23" s="29">
        <f>ROUND(Forecast!B23+(Forecast!B23*0.05),0)</f>
        <v>971</v>
      </c>
      <c r="C23" s="29">
        <f>ROUND(Forecast!C23+(Forecast!C23*0.05),0)</f>
        <v>795</v>
      </c>
      <c r="D23" s="29">
        <f>ROUND(Forecast!D23+(Forecast!D23*0.05),0)</f>
        <v>761</v>
      </c>
      <c r="E23" s="29">
        <f>ROUND(Forecast!E23+(Forecast!E23*0.05),0)</f>
        <v>761</v>
      </c>
      <c r="H23" s="23" t="s">
        <v>7</v>
      </c>
      <c r="I23" s="28">
        <v>2.7295878265790552E-2</v>
      </c>
      <c r="J23" s="28">
        <v>5.6371239035432454E-3</v>
      </c>
      <c r="K23" s="28">
        <v>-2.0976348097298454E-3</v>
      </c>
      <c r="L23" s="28">
        <v>2.5895767988751719E-3</v>
      </c>
    </row>
    <row r="24" spans="1:12" x14ac:dyDescent="0.3">
      <c r="B24" s="12"/>
      <c r="C24" s="12"/>
      <c r="D24" s="12"/>
      <c r="E24" s="12"/>
      <c r="H24" s="22" t="s">
        <v>8</v>
      </c>
      <c r="I24" s="27">
        <v>8682</v>
      </c>
      <c r="J24" s="27">
        <v>1793</v>
      </c>
      <c r="K24" s="27">
        <v>-686</v>
      </c>
      <c r="L24" s="27">
        <v>838</v>
      </c>
    </row>
    <row r="25" spans="1:12" x14ac:dyDescent="0.3">
      <c r="A25" s="5" t="s">
        <v>18</v>
      </c>
      <c r="B25" s="13">
        <f>ROUND(Forecast!B25+(Forecast!B25*0.05),0)</f>
        <v>9304</v>
      </c>
      <c r="C25" s="13">
        <f>ROUND(Forecast!C25+(Forecast!C25*0.05),0)</f>
        <v>8345</v>
      </c>
      <c r="D25" s="13">
        <f>ROUND(Forecast!D25+(Forecast!D25*0.05),0)</f>
        <v>8581</v>
      </c>
      <c r="E25" s="13">
        <f>ROUND(Forecast!E25+(Forecast!E25*0.05),0)</f>
        <v>8489</v>
      </c>
      <c r="H25" s="23" t="s">
        <v>10</v>
      </c>
      <c r="I25" s="28">
        <v>0.13647939132895276</v>
      </c>
      <c r="J25" s="28">
        <v>2.8185619517716226E-2</v>
      </c>
      <c r="K25" s="28">
        <v>-1.0488174048649226E-2</v>
      </c>
      <c r="L25" s="28">
        <v>1.294788399437586E-2</v>
      </c>
    </row>
    <row r="26" spans="1:12" x14ac:dyDescent="0.3">
      <c r="A26" t="s">
        <v>19</v>
      </c>
      <c r="B26" s="29">
        <f>ROUND(Forecast!B26+(Forecast!B26*0.05),0)</f>
        <v>41</v>
      </c>
      <c r="C26" s="29">
        <f>ROUND(Forecast!C26+(Forecast!C26*0.05),0)</f>
        <v>35</v>
      </c>
      <c r="D26" s="29">
        <f>ROUND(Forecast!D26+(Forecast!D26*0.05),0)</f>
        <v>34</v>
      </c>
      <c r="E26" s="29">
        <f>ROUND(Forecast!E26+(Forecast!E26*0.05),0)</f>
        <v>32</v>
      </c>
      <c r="H26" s="25"/>
      <c r="I26" s="12"/>
      <c r="J26" s="12"/>
      <c r="K26" s="12"/>
      <c r="L26" s="12"/>
    </row>
    <row r="27" spans="1:12" x14ac:dyDescent="0.3">
      <c r="B27" s="12"/>
      <c r="C27" s="12"/>
      <c r="D27" s="12"/>
      <c r="E27" s="12"/>
      <c r="H27" s="21" t="s">
        <v>20</v>
      </c>
      <c r="I27" s="13">
        <v>19201</v>
      </c>
      <c r="J27" s="13">
        <v>21772</v>
      </c>
      <c r="K27" s="13">
        <v>23322</v>
      </c>
      <c r="L27" s="13">
        <v>22570</v>
      </c>
    </row>
    <row r="28" spans="1:12" x14ac:dyDescent="0.3">
      <c r="A28" s="5" t="s">
        <v>21</v>
      </c>
      <c r="B28" s="13">
        <f>ROUND(Forecast!B28+(Forecast!B28*0.05),0)</f>
        <v>2793</v>
      </c>
      <c r="C28" s="13">
        <f>ROUND(Forecast!C28+(Forecast!C28*0.05),0)</f>
        <v>2801</v>
      </c>
      <c r="D28" s="13">
        <f>ROUND(Forecast!D28+(Forecast!D28*0.05),0)</f>
        <v>3033</v>
      </c>
      <c r="E28" s="13">
        <f>ROUND(Forecast!E28+(Forecast!E28*0.05),0)</f>
        <v>2968</v>
      </c>
      <c r="H28" s="22" t="s">
        <v>5</v>
      </c>
      <c r="I28" s="27">
        <v>716.4</v>
      </c>
      <c r="J28" s="27">
        <v>514.20000000000005</v>
      </c>
      <c r="K28" s="27">
        <v>310</v>
      </c>
      <c r="L28" s="27">
        <v>-150.4</v>
      </c>
    </row>
    <row r="29" spans="1:12" x14ac:dyDescent="0.3">
      <c r="A29" t="s">
        <v>5</v>
      </c>
      <c r="B29" s="29" t="s">
        <v>6</v>
      </c>
      <c r="C29" s="29">
        <f>ROUND(Forecast!C29+(Forecast!C29*0.05),0)</f>
        <v>2</v>
      </c>
      <c r="D29" s="29">
        <f>ROUND(Forecast!D29+(Forecast!D29*0.05),0)</f>
        <v>46</v>
      </c>
      <c r="E29" s="29">
        <f>ROUND(Forecast!E29+(Forecast!E29*0.05),0)</f>
        <v>-13</v>
      </c>
      <c r="H29" s="23" t="s">
        <v>7</v>
      </c>
      <c r="I29" s="28">
        <v>3.7310556741836365E-2</v>
      </c>
      <c r="J29" s="28">
        <v>2.6779855215874174E-2</v>
      </c>
      <c r="K29" s="28">
        <v>1.4238471431196031E-2</v>
      </c>
      <c r="L29" s="28">
        <v>-6.4488465826258471E-3</v>
      </c>
    </row>
    <row r="30" spans="1:12" x14ac:dyDescent="0.3">
      <c r="B30" s="12"/>
      <c r="C30" s="12"/>
      <c r="D30" s="12"/>
      <c r="E30" s="12"/>
      <c r="H30" s="22" t="s">
        <v>8</v>
      </c>
      <c r="I30" s="27">
        <v>3582</v>
      </c>
      <c r="J30" s="27">
        <v>2571</v>
      </c>
      <c r="K30" s="27">
        <v>1550</v>
      </c>
      <c r="L30" s="27">
        <v>-752</v>
      </c>
    </row>
    <row r="31" spans="1:12" x14ac:dyDescent="0.3">
      <c r="A31" s="5" t="s">
        <v>22</v>
      </c>
      <c r="B31" s="13">
        <f>ROUND(Forecast!B31+(Forecast!B31*0.05),0)</f>
        <v>1559</v>
      </c>
      <c r="C31" s="13">
        <f>ROUND(Forecast!C31+(Forecast!C31*0.05),0)</f>
        <v>3525</v>
      </c>
      <c r="D31" s="13">
        <f>ROUND(Forecast!D31+(Forecast!D31*0.05),0)</f>
        <v>4317</v>
      </c>
      <c r="E31" s="13">
        <f>ROUND(Forecast!E31+(Forecast!E31*0.05),0)</f>
        <v>2912</v>
      </c>
      <c r="H31" s="23" t="s">
        <v>10</v>
      </c>
      <c r="I31" s="28">
        <v>0.18655278370918182</v>
      </c>
      <c r="J31" s="28">
        <v>0.13389927607937085</v>
      </c>
      <c r="K31" s="28">
        <v>7.1192357155980157E-2</v>
      </c>
      <c r="L31" s="28">
        <v>-3.2244232913129237E-2</v>
      </c>
    </row>
    <row r="32" spans="1:12" x14ac:dyDescent="0.3">
      <c r="A32" t="s">
        <v>23</v>
      </c>
      <c r="B32" s="29">
        <f>ROUND(Forecast!B32+(Forecast!B32*0.05),0)</f>
        <v>2</v>
      </c>
      <c r="C32" s="29">
        <f>ROUND(Forecast!C32+(Forecast!C32*0.05),0)</f>
        <v>5</v>
      </c>
      <c r="D32" s="29">
        <f>ROUND(Forecast!D32+(Forecast!D32*0.05),0)</f>
        <v>6</v>
      </c>
      <c r="E32" s="29">
        <f>ROUND(Forecast!E32+(Forecast!E32*0.05),0)</f>
        <v>6</v>
      </c>
      <c r="H32" s="26"/>
      <c r="I32" s="8"/>
      <c r="J32" s="8"/>
      <c r="K32" s="8"/>
      <c r="L32" s="8"/>
    </row>
    <row r="33" spans="1:12" x14ac:dyDescent="0.3">
      <c r="B33" s="12"/>
      <c r="C33" s="12"/>
      <c r="D33" s="12"/>
      <c r="E33" s="12"/>
      <c r="H33" s="21" t="s">
        <v>24</v>
      </c>
      <c r="I33" s="13">
        <v>21802</v>
      </c>
      <c r="J33" s="13">
        <v>22816</v>
      </c>
      <c r="K33" s="13">
        <v>23887</v>
      </c>
      <c r="L33" s="13">
        <v>26153</v>
      </c>
    </row>
    <row r="34" spans="1:12" x14ac:dyDescent="0.3">
      <c r="A34" s="6" t="s">
        <v>25</v>
      </c>
      <c r="B34" s="12"/>
      <c r="C34" s="12"/>
      <c r="D34" s="12"/>
      <c r="E34" s="12"/>
      <c r="H34" s="22" t="s">
        <v>5</v>
      </c>
      <c r="I34" s="27">
        <v>147.80000000000001</v>
      </c>
      <c r="J34" s="27">
        <v>202.8</v>
      </c>
      <c r="K34" s="27">
        <v>214.2</v>
      </c>
      <c r="L34" s="27">
        <v>453.2</v>
      </c>
    </row>
    <row r="35" spans="1:12" x14ac:dyDescent="0.3">
      <c r="B35" s="12"/>
      <c r="C35" s="12"/>
      <c r="D35" s="12"/>
      <c r="E35" s="12"/>
      <c r="H35" s="23" t="s">
        <v>7</v>
      </c>
      <c r="I35" s="28">
        <v>6.7791945693055685E-3</v>
      </c>
      <c r="J35" s="28">
        <v>9.3018989083570314E-3</v>
      </c>
      <c r="K35" s="28">
        <v>9.3881486676016829E-3</v>
      </c>
      <c r="L35" s="28">
        <v>1.897266295474526E-2</v>
      </c>
    </row>
    <row r="36" spans="1:12" x14ac:dyDescent="0.3">
      <c r="B36" s="12"/>
      <c r="C36" s="12"/>
      <c r="D36" s="12"/>
      <c r="E36" s="12"/>
      <c r="H36" s="22" t="s">
        <v>8</v>
      </c>
      <c r="I36" s="27">
        <v>739</v>
      </c>
      <c r="J36" s="27">
        <v>1014</v>
      </c>
      <c r="K36" s="27">
        <v>1071</v>
      </c>
      <c r="L36" s="27">
        <v>2266</v>
      </c>
    </row>
    <row r="37" spans="1:12" x14ac:dyDescent="0.3">
      <c r="B37" s="12"/>
      <c r="C37" s="12"/>
      <c r="D37" s="12"/>
      <c r="E37" s="12"/>
      <c r="H37" s="23" t="s">
        <v>10</v>
      </c>
      <c r="I37" s="28">
        <v>3.3895972846527844E-2</v>
      </c>
      <c r="J37" s="28">
        <v>4.6509494541785157E-2</v>
      </c>
      <c r="K37" s="28">
        <v>4.6940743338008413E-2</v>
      </c>
      <c r="L37" s="28">
        <v>9.4863314773726296E-2</v>
      </c>
    </row>
  </sheetData>
  <mergeCells count="3">
    <mergeCell ref="A1:E1"/>
    <mergeCell ref="H1:L1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</vt:lpstr>
      <vt:lpstr>Forecast_Lower</vt:lpstr>
      <vt:lpstr>Forecast_Upper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Pate, Travis (OP)</dc:creator>
  <cp:lastModifiedBy>Pate, Travis (OP)</cp:lastModifiedBy>
  <dcterms:created xsi:type="dcterms:W3CDTF">2023-10-31T17:55:13Z</dcterms:created>
  <dcterms:modified xsi:type="dcterms:W3CDTF">2024-01-13T19:10:11Z</dcterms:modified>
</cp:coreProperties>
</file>